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00001\CNT\温暖化対策推進課\事業支援チーム\Ｒ６\20_中小規模事業所のゼロエミッションビル化支援事業\02_交付要綱\02_【準備中】R7事業開始\02_様式\01_申請用\"/>
    </mc:Choice>
  </mc:AlternateContent>
  <xr:revisionPtr revIDLastSave="0" documentId="13_ncr:1_{D4B7EB3D-FE56-4AEA-BA8C-B21011B6DC15}" xr6:coauthVersionLast="47" xr6:coauthVersionMax="47" xr10:uidLastSave="{00000000-0000-0000-0000-000000000000}"/>
  <bookViews>
    <workbookView xWindow="28690" yWindow="-110" windowWidth="29020" windowHeight="15700" tabRatio="735" firstSheet="1" activeTab="2" xr2:uid="{00000000-000D-0000-FFFF-FFFF00000000}"/>
  </bookViews>
  <sheets>
    <sheet name="選択肢" sheetId="55" state="hidden" r:id="rId1"/>
    <sheet name="印刷設定" sheetId="48" r:id="rId2"/>
    <sheet name="共通様式" sheetId="52" r:id="rId3"/>
    <sheet name="共通様式の２設計支援" sheetId="53" r:id="rId4"/>
    <sheet name="共通様式の３設備導入支援" sheetId="54" r:id="rId5"/>
    <sheet name="共通様式の４" sheetId="41" r:id="rId6"/>
  </sheets>
  <definedNames>
    <definedName name="_xlnm.Print_Area" localSheetId="2">共通様式!$B$9:$H$35</definedName>
    <definedName name="_xlnm.Print_Area" localSheetId="3">共通様式の２設計支援!$A$7:$I$385</definedName>
    <definedName name="_xlnm.Print_Area" localSheetId="4">共通様式の３設備導入支援!$A$7:$I$385</definedName>
    <definedName name="_xlnm.Print_Area" localSheetId="5">共通様式の４!$A$4:$T$22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41" l="1"/>
  <c r="AK21" i="41" s="1"/>
  <c r="AG18" i="41"/>
  <c r="AC21" i="41" s="1"/>
  <c r="H383" i="53"/>
  <c r="H382" i="53"/>
  <c r="H381" i="53"/>
  <c r="H380" i="53"/>
  <c r="H379" i="53"/>
  <c r="H378" i="53"/>
  <c r="H377" i="53"/>
  <c r="H376" i="53"/>
  <c r="H375" i="53"/>
  <c r="H374" i="53"/>
  <c r="H373" i="53"/>
  <c r="H372" i="53"/>
  <c r="H371" i="53"/>
  <c r="H370" i="53"/>
  <c r="H369" i="53"/>
  <c r="H368" i="53"/>
  <c r="H367" i="53"/>
  <c r="H366" i="53"/>
  <c r="H365" i="53"/>
  <c r="H364" i="53"/>
  <c r="H363" i="53"/>
  <c r="H362" i="53"/>
  <c r="H361" i="53"/>
  <c r="H360" i="53"/>
  <c r="H359" i="53"/>
  <c r="H358" i="53"/>
  <c r="H357" i="53"/>
  <c r="H356" i="53"/>
  <c r="H355" i="53"/>
  <c r="H354" i="53"/>
  <c r="H345" i="53"/>
  <c r="H344" i="53"/>
  <c r="H343" i="53"/>
  <c r="H342" i="53"/>
  <c r="H341" i="53"/>
  <c r="H340" i="53"/>
  <c r="H339" i="53"/>
  <c r="H338" i="53"/>
  <c r="H337" i="53"/>
  <c r="H336" i="53"/>
  <c r="H335" i="53"/>
  <c r="H334" i="53"/>
  <c r="H333" i="53"/>
  <c r="H332" i="53"/>
  <c r="H331" i="53"/>
  <c r="H330" i="53"/>
  <c r="H329" i="53"/>
  <c r="H328" i="53"/>
  <c r="H327" i="53"/>
  <c r="H326" i="53"/>
  <c r="H325" i="53"/>
  <c r="H324" i="53"/>
  <c r="H323" i="53"/>
  <c r="H322" i="53"/>
  <c r="H321" i="53"/>
  <c r="H320" i="53"/>
  <c r="H319" i="53"/>
  <c r="H318" i="53"/>
  <c r="H317" i="53"/>
  <c r="H316" i="53"/>
  <c r="H307" i="53"/>
  <c r="H306" i="53"/>
  <c r="H305" i="53"/>
  <c r="H304" i="53"/>
  <c r="H303" i="53"/>
  <c r="H302" i="53"/>
  <c r="H301" i="53"/>
  <c r="H300" i="53"/>
  <c r="H299" i="53"/>
  <c r="H298" i="53"/>
  <c r="H297" i="53"/>
  <c r="H296" i="53"/>
  <c r="H295" i="53"/>
  <c r="H294" i="53"/>
  <c r="H293" i="53"/>
  <c r="H292" i="53"/>
  <c r="H291" i="53"/>
  <c r="H290" i="53"/>
  <c r="H289" i="53"/>
  <c r="H288" i="53"/>
  <c r="H287" i="53"/>
  <c r="H286" i="53"/>
  <c r="H285" i="53"/>
  <c r="H284" i="53"/>
  <c r="H283" i="53"/>
  <c r="H282" i="53"/>
  <c r="H281" i="53"/>
  <c r="H280" i="53"/>
  <c r="H279" i="53"/>
  <c r="H278" i="53"/>
  <c r="H269" i="53"/>
  <c r="H268" i="53"/>
  <c r="H267" i="53"/>
  <c r="H266" i="53"/>
  <c r="H265" i="53"/>
  <c r="H264" i="53"/>
  <c r="H263" i="53"/>
  <c r="H262" i="53"/>
  <c r="H261" i="53"/>
  <c r="H260" i="53"/>
  <c r="H259" i="53"/>
  <c r="H258" i="53"/>
  <c r="H257" i="53"/>
  <c r="H256" i="53"/>
  <c r="H255" i="53"/>
  <c r="H254" i="53"/>
  <c r="H253" i="53"/>
  <c r="H252" i="53"/>
  <c r="H251" i="53"/>
  <c r="H250" i="53"/>
  <c r="H249" i="53"/>
  <c r="H248" i="53"/>
  <c r="H247" i="53"/>
  <c r="H246" i="53"/>
  <c r="H245" i="53"/>
  <c r="H244" i="53"/>
  <c r="H243" i="53"/>
  <c r="H242" i="53"/>
  <c r="H241" i="53"/>
  <c r="H240" i="53"/>
  <c r="H231" i="53"/>
  <c r="H230" i="53"/>
  <c r="H229" i="53"/>
  <c r="H228" i="53"/>
  <c r="H227" i="53"/>
  <c r="H226" i="53"/>
  <c r="H225" i="53"/>
  <c r="H224" i="53"/>
  <c r="H223" i="53"/>
  <c r="H222" i="53"/>
  <c r="H221" i="53"/>
  <c r="H220" i="53"/>
  <c r="H219" i="53"/>
  <c r="H218" i="53"/>
  <c r="H217" i="53"/>
  <c r="H216" i="53"/>
  <c r="H215" i="53"/>
  <c r="H214" i="53"/>
  <c r="H213" i="53"/>
  <c r="H212" i="53"/>
  <c r="H211" i="53"/>
  <c r="H210" i="53"/>
  <c r="H209" i="53"/>
  <c r="H208" i="53"/>
  <c r="H207" i="53"/>
  <c r="H206" i="53"/>
  <c r="H205" i="53"/>
  <c r="H204" i="53"/>
  <c r="H203" i="53"/>
  <c r="H202" i="53"/>
  <c r="H193" i="53"/>
  <c r="H192" i="53"/>
  <c r="H191" i="53"/>
  <c r="H190" i="53"/>
  <c r="H189" i="53"/>
  <c r="H188" i="53"/>
  <c r="H187" i="53"/>
  <c r="H186" i="53"/>
  <c r="H185" i="53"/>
  <c r="H184" i="53"/>
  <c r="H183" i="53"/>
  <c r="H182" i="53"/>
  <c r="H181" i="53"/>
  <c r="H180" i="53"/>
  <c r="H179" i="53"/>
  <c r="H178" i="53"/>
  <c r="H177" i="53"/>
  <c r="H176" i="53"/>
  <c r="H175" i="53"/>
  <c r="H174" i="53"/>
  <c r="H173" i="53"/>
  <c r="H172" i="53"/>
  <c r="H171" i="53"/>
  <c r="H170" i="53"/>
  <c r="H169" i="53"/>
  <c r="H168" i="53"/>
  <c r="H167" i="53"/>
  <c r="H166" i="53"/>
  <c r="H165" i="53"/>
  <c r="H164" i="53"/>
  <c r="H155" i="53"/>
  <c r="H154" i="53"/>
  <c r="H153" i="53"/>
  <c r="H152" i="53"/>
  <c r="H151" i="53"/>
  <c r="H150" i="53"/>
  <c r="H149" i="53"/>
  <c r="H148" i="53"/>
  <c r="H147" i="53"/>
  <c r="H146" i="53"/>
  <c r="H145" i="53"/>
  <c r="H144" i="53"/>
  <c r="H143" i="53"/>
  <c r="H142" i="53"/>
  <c r="H141" i="53"/>
  <c r="H140" i="53"/>
  <c r="H139" i="53"/>
  <c r="H138" i="53"/>
  <c r="H137" i="53"/>
  <c r="H136" i="53"/>
  <c r="H135" i="53"/>
  <c r="H134" i="53"/>
  <c r="H133" i="53"/>
  <c r="H132" i="53"/>
  <c r="H131" i="53"/>
  <c r="H130" i="53"/>
  <c r="H129" i="53"/>
  <c r="H128" i="53"/>
  <c r="H127" i="53"/>
  <c r="H126" i="53"/>
  <c r="H117" i="53"/>
  <c r="H116" i="53"/>
  <c r="H115" i="53"/>
  <c r="H114" i="53"/>
  <c r="H113" i="53"/>
  <c r="H112" i="53"/>
  <c r="H111" i="53"/>
  <c r="H110" i="53"/>
  <c r="H109" i="53"/>
  <c r="H108" i="53"/>
  <c r="H107" i="53"/>
  <c r="H106" i="53"/>
  <c r="H105" i="53"/>
  <c r="H104" i="53"/>
  <c r="H103" i="53"/>
  <c r="H102" i="53"/>
  <c r="H101" i="53"/>
  <c r="H100" i="53"/>
  <c r="H99" i="53"/>
  <c r="H98" i="53"/>
  <c r="H97" i="53"/>
  <c r="H96" i="53"/>
  <c r="H95" i="53"/>
  <c r="H94" i="53"/>
  <c r="H93" i="53"/>
  <c r="H92" i="53"/>
  <c r="H91" i="53"/>
  <c r="H90" i="53"/>
  <c r="H89" i="53"/>
  <c r="H88" i="53"/>
  <c r="H79" i="53"/>
  <c r="H78" i="53"/>
  <c r="H77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60" i="53"/>
  <c r="H59" i="53"/>
  <c r="H58" i="53"/>
  <c r="H57" i="53"/>
  <c r="H56" i="53"/>
  <c r="H55" i="53"/>
  <c r="H54" i="53"/>
  <c r="H53" i="53"/>
  <c r="H52" i="53"/>
  <c r="H51" i="53"/>
  <c r="H50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27" i="53"/>
  <c r="H28" i="53"/>
  <c r="H29" i="53"/>
  <c r="H30" i="53"/>
  <c r="H31" i="53"/>
  <c r="H32" i="53"/>
  <c r="H33" i="53"/>
  <c r="H34" i="53"/>
  <c r="H35" i="53"/>
  <c r="H36" i="53"/>
  <c r="H37" i="53"/>
  <c r="H38" i="53"/>
  <c r="H39" i="53"/>
  <c r="H40" i="53"/>
  <c r="H41" i="53"/>
  <c r="H12" i="54"/>
  <c r="H13" i="54"/>
  <c r="U12" i="53"/>
  <c r="U13" i="53"/>
  <c r="H12" i="53"/>
  <c r="AG21" i="41" l="1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43" i="53" s="1"/>
  <c r="U14" i="53"/>
  <c r="U42" i="53" s="1"/>
  <c r="U41" i="54"/>
  <c r="N41" i="54"/>
  <c r="U40" i="54"/>
  <c r="N40" i="54"/>
  <c r="U39" i="54"/>
  <c r="N39" i="54"/>
  <c r="U38" i="54"/>
  <c r="N38" i="54"/>
  <c r="U37" i="54"/>
  <c r="N37" i="54"/>
  <c r="U36" i="54"/>
  <c r="N36" i="54"/>
  <c r="U35" i="54"/>
  <c r="N35" i="54"/>
  <c r="U34" i="54"/>
  <c r="N34" i="54"/>
  <c r="U33" i="54"/>
  <c r="N33" i="54"/>
  <c r="U32" i="54"/>
  <c r="N32" i="54"/>
  <c r="U31" i="54"/>
  <c r="N31" i="54"/>
  <c r="U30" i="54"/>
  <c r="N30" i="54"/>
  <c r="U29" i="54"/>
  <c r="N29" i="54"/>
  <c r="U28" i="54"/>
  <c r="N28" i="54"/>
  <c r="U27" i="54"/>
  <c r="N27" i="54"/>
  <c r="U26" i="54"/>
  <c r="N26" i="54"/>
  <c r="U25" i="54"/>
  <c r="N25" i="54"/>
  <c r="U24" i="54"/>
  <c r="N24" i="54"/>
  <c r="U23" i="54"/>
  <c r="N23" i="54"/>
  <c r="U22" i="54"/>
  <c r="N22" i="54"/>
  <c r="U21" i="54"/>
  <c r="N21" i="54"/>
  <c r="U20" i="54"/>
  <c r="N20" i="54"/>
  <c r="U19" i="54"/>
  <c r="N19" i="54"/>
  <c r="U18" i="54"/>
  <c r="N18" i="54"/>
  <c r="U17" i="54"/>
  <c r="N17" i="54"/>
  <c r="U16" i="54"/>
  <c r="N16" i="54"/>
  <c r="U15" i="54"/>
  <c r="N15" i="54"/>
  <c r="U14" i="54"/>
  <c r="N14" i="54"/>
  <c r="U13" i="54"/>
  <c r="N13" i="54"/>
  <c r="U12" i="54"/>
  <c r="U42" i="54" s="1"/>
  <c r="N12" i="54"/>
  <c r="Q20" i="41"/>
  <c r="M20" i="41"/>
  <c r="I20" i="41"/>
  <c r="H385" i="54"/>
  <c r="H347" i="54"/>
  <c r="H309" i="54"/>
  <c r="H271" i="54"/>
  <c r="H233" i="54"/>
  <c r="H195" i="54"/>
  <c r="H157" i="54"/>
  <c r="H119" i="54"/>
  <c r="H81" i="54"/>
  <c r="H43" i="54"/>
  <c r="H43" i="53"/>
  <c r="E13" i="52"/>
  <c r="U43" i="54" l="1"/>
  <c r="H16" i="54"/>
  <c r="I8" i="53"/>
  <c r="H18" i="54"/>
  <c r="I8" i="54"/>
  <c r="Q21" i="41" l="1"/>
  <c r="AO21" i="41" l="1"/>
  <c r="AO20" i="41"/>
  <c r="M21" i="41"/>
  <c r="I21" i="41"/>
  <c r="E21" i="41"/>
  <c r="E20" i="41"/>
  <c r="AK20" i="41" l="1"/>
  <c r="AA35" i="52" l="1"/>
  <c r="AB35" i="52" s="1"/>
  <c r="AB27" i="52"/>
  <c r="AC27" i="52" s="1"/>
  <c r="AB26" i="52"/>
  <c r="AC26" i="52" s="1"/>
  <c r="AD25" i="52"/>
  <c r="AB25" i="52" s="1"/>
  <c r="AC25" i="52" s="1"/>
  <c r="AD18" i="52"/>
  <c r="AB18" i="52" s="1"/>
  <c r="AC18" i="52" s="1"/>
  <c r="Z24" i="52" l="1"/>
  <c r="Z25" i="52"/>
  <c r="AG20" i="41" l="1"/>
  <c r="AC20" i="41"/>
  <c r="N41" i="53" l="1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H383" i="54" l="1"/>
  <c r="A383" i="54"/>
  <c r="H382" i="54"/>
  <c r="A382" i="54"/>
  <c r="H381" i="54"/>
  <c r="A381" i="54"/>
  <c r="H380" i="54"/>
  <c r="A380" i="54"/>
  <c r="H379" i="54"/>
  <c r="A379" i="54"/>
  <c r="H378" i="54"/>
  <c r="A378" i="54"/>
  <c r="H377" i="54"/>
  <c r="A377" i="54"/>
  <c r="H376" i="54"/>
  <c r="A376" i="54"/>
  <c r="H375" i="54"/>
  <c r="A375" i="54"/>
  <c r="H374" i="54"/>
  <c r="A374" i="54"/>
  <c r="H373" i="54"/>
  <c r="A373" i="54"/>
  <c r="H372" i="54"/>
  <c r="A372" i="54"/>
  <c r="H371" i="54"/>
  <c r="A371" i="54"/>
  <c r="H370" i="54"/>
  <c r="A370" i="54"/>
  <c r="H369" i="54"/>
  <c r="A369" i="54"/>
  <c r="H368" i="54"/>
  <c r="A368" i="54"/>
  <c r="H367" i="54"/>
  <c r="A367" i="54"/>
  <c r="H366" i="54"/>
  <c r="A366" i="54"/>
  <c r="H365" i="54"/>
  <c r="A365" i="54"/>
  <c r="H364" i="54"/>
  <c r="A364" i="54"/>
  <c r="H363" i="54"/>
  <c r="A363" i="54"/>
  <c r="H362" i="54"/>
  <c r="A362" i="54"/>
  <c r="H361" i="54"/>
  <c r="A361" i="54"/>
  <c r="H360" i="54"/>
  <c r="A360" i="54"/>
  <c r="H359" i="54"/>
  <c r="A359" i="54"/>
  <c r="A358" i="54"/>
  <c r="A357" i="54"/>
  <c r="A356" i="54"/>
  <c r="A355" i="54"/>
  <c r="A354" i="54"/>
  <c r="D350" i="54"/>
  <c r="B350" i="54"/>
  <c r="H345" i="54"/>
  <c r="A345" i="54"/>
  <c r="H344" i="54"/>
  <c r="A344" i="54"/>
  <c r="H343" i="54"/>
  <c r="A343" i="54"/>
  <c r="H342" i="54"/>
  <c r="A342" i="54"/>
  <c r="H341" i="54"/>
  <c r="A341" i="54"/>
  <c r="H340" i="54"/>
  <c r="A340" i="54"/>
  <c r="H339" i="54"/>
  <c r="A339" i="54"/>
  <c r="H338" i="54"/>
  <c r="A338" i="54"/>
  <c r="H337" i="54"/>
  <c r="A337" i="54"/>
  <c r="H336" i="54"/>
  <c r="A336" i="54"/>
  <c r="H335" i="54"/>
  <c r="A335" i="54"/>
  <c r="H334" i="54"/>
  <c r="A334" i="54"/>
  <c r="H333" i="54"/>
  <c r="A333" i="54"/>
  <c r="H332" i="54"/>
  <c r="A332" i="54"/>
  <c r="H331" i="54"/>
  <c r="A331" i="54"/>
  <c r="H330" i="54"/>
  <c r="A330" i="54"/>
  <c r="H329" i="54"/>
  <c r="A329" i="54"/>
  <c r="H328" i="54"/>
  <c r="A328" i="54"/>
  <c r="H327" i="54"/>
  <c r="A327" i="54"/>
  <c r="H326" i="54"/>
  <c r="A326" i="54"/>
  <c r="H325" i="54"/>
  <c r="A325" i="54"/>
  <c r="H324" i="54"/>
  <c r="A324" i="54"/>
  <c r="H323" i="54"/>
  <c r="A323" i="54"/>
  <c r="H322" i="54"/>
  <c r="H346" i="54" s="1"/>
  <c r="A322" i="54"/>
  <c r="A321" i="54"/>
  <c r="A320" i="54"/>
  <c r="A319" i="54"/>
  <c r="A318" i="54"/>
  <c r="A317" i="54"/>
  <c r="A316" i="54"/>
  <c r="D312" i="54"/>
  <c r="B312" i="54"/>
  <c r="H307" i="54"/>
  <c r="A307" i="54"/>
  <c r="H306" i="54"/>
  <c r="A306" i="54"/>
  <c r="H305" i="54"/>
  <c r="A305" i="54"/>
  <c r="H304" i="54"/>
  <c r="A304" i="54"/>
  <c r="H303" i="54"/>
  <c r="A303" i="54"/>
  <c r="H302" i="54"/>
  <c r="A302" i="54"/>
  <c r="H301" i="54"/>
  <c r="A301" i="54"/>
  <c r="H300" i="54"/>
  <c r="A300" i="54"/>
  <c r="H299" i="54"/>
  <c r="A299" i="54"/>
  <c r="H298" i="54"/>
  <c r="A298" i="54"/>
  <c r="H297" i="54"/>
  <c r="A297" i="54"/>
  <c r="H296" i="54"/>
  <c r="A296" i="54"/>
  <c r="H295" i="54"/>
  <c r="A295" i="54"/>
  <c r="H294" i="54"/>
  <c r="A294" i="54"/>
  <c r="H293" i="54"/>
  <c r="A293" i="54"/>
  <c r="H292" i="54"/>
  <c r="A292" i="54"/>
  <c r="H291" i="54"/>
  <c r="A291" i="54"/>
  <c r="H290" i="54"/>
  <c r="A290" i="54"/>
  <c r="H289" i="54"/>
  <c r="A289" i="54"/>
  <c r="H288" i="54"/>
  <c r="A288" i="54"/>
  <c r="H287" i="54"/>
  <c r="A287" i="54"/>
  <c r="H286" i="54"/>
  <c r="A286" i="54"/>
  <c r="H285" i="54"/>
  <c r="A285" i="54"/>
  <c r="H284" i="54"/>
  <c r="H308" i="54" s="1"/>
  <c r="A284" i="54"/>
  <c r="A283" i="54"/>
  <c r="A282" i="54"/>
  <c r="A281" i="54"/>
  <c r="A280" i="54"/>
  <c r="A279" i="54"/>
  <c r="A278" i="54"/>
  <c r="D274" i="54"/>
  <c r="B274" i="54"/>
  <c r="H269" i="54"/>
  <c r="A269" i="54"/>
  <c r="H268" i="54"/>
  <c r="A268" i="54"/>
  <c r="H267" i="54"/>
  <c r="A267" i="54"/>
  <c r="H266" i="54"/>
  <c r="A266" i="54"/>
  <c r="H265" i="54"/>
  <c r="A265" i="54"/>
  <c r="H264" i="54"/>
  <c r="A264" i="54"/>
  <c r="H263" i="54"/>
  <c r="A263" i="54"/>
  <c r="H262" i="54"/>
  <c r="A262" i="54"/>
  <c r="H261" i="54"/>
  <c r="A261" i="54"/>
  <c r="H260" i="54"/>
  <c r="A260" i="54"/>
  <c r="H259" i="54"/>
  <c r="A259" i="54"/>
  <c r="H258" i="54"/>
  <c r="A258" i="54"/>
  <c r="H257" i="54"/>
  <c r="A257" i="54"/>
  <c r="H256" i="54"/>
  <c r="A256" i="54"/>
  <c r="H255" i="54"/>
  <c r="A255" i="54"/>
  <c r="H254" i="54"/>
  <c r="A254" i="54"/>
  <c r="H253" i="54"/>
  <c r="A253" i="54"/>
  <c r="H252" i="54"/>
  <c r="A252" i="54"/>
  <c r="H251" i="54"/>
  <c r="A251" i="54"/>
  <c r="H250" i="54"/>
  <c r="A250" i="54"/>
  <c r="H249" i="54"/>
  <c r="A249" i="54"/>
  <c r="H248" i="54"/>
  <c r="A248" i="54"/>
  <c r="H247" i="54"/>
  <c r="A247" i="54"/>
  <c r="H246" i="54"/>
  <c r="A246" i="54"/>
  <c r="H245" i="54"/>
  <c r="A245" i="54"/>
  <c r="H244" i="54"/>
  <c r="A244" i="54"/>
  <c r="A243" i="54"/>
  <c r="A242" i="54"/>
  <c r="A241" i="54"/>
  <c r="A240" i="54"/>
  <c r="D236" i="54"/>
  <c r="B236" i="54"/>
  <c r="H231" i="54"/>
  <c r="A231" i="54"/>
  <c r="H230" i="54"/>
  <c r="A230" i="54"/>
  <c r="H229" i="54"/>
  <c r="A229" i="54"/>
  <c r="H228" i="54"/>
  <c r="A228" i="54"/>
  <c r="H227" i="54"/>
  <c r="A227" i="54"/>
  <c r="H226" i="54"/>
  <c r="A226" i="54"/>
  <c r="H225" i="54"/>
  <c r="A225" i="54"/>
  <c r="H224" i="54"/>
  <c r="A224" i="54"/>
  <c r="H223" i="54"/>
  <c r="A223" i="54"/>
  <c r="H222" i="54"/>
  <c r="A222" i="54"/>
  <c r="H221" i="54"/>
  <c r="A221" i="54"/>
  <c r="H220" i="54"/>
  <c r="A220" i="54"/>
  <c r="H219" i="54"/>
  <c r="A219" i="54"/>
  <c r="H218" i="54"/>
  <c r="A218" i="54"/>
  <c r="H217" i="54"/>
  <c r="A217" i="54"/>
  <c r="H216" i="54"/>
  <c r="A216" i="54"/>
  <c r="H215" i="54"/>
  <c r="A215" i="54"/>
  <c r="H214" i="54"/>
  <c r="A214" i="54"/>
  <c r="H213" i="54"/>
  <c r="A213" i="54"/>
  <c r="H212" i="54"/>
  <c r="A212" i="54"/>
  <c r="H211" i="54"/>
  <c r="A211" i="54"/>
  <c r="H210" i="54"/>
  <c r="A210" i="54"/>
  <c r="H209" i="54"/>
  <c r="A209" i="54"/>
  <c r="H208" i="54"/>
  <c r="A208" i="54"/>
  <c r="H207" i="54"/>
  <c r="A207" i="54"/>
  <c r="H206" i="54"/>
  <c r="A206" i="54"/>
  <c r="A205" i="54"/>
  <c r="A204" i="54"/>
  <c r="A203" i="54"/>
  <c r="A202" i="54"/>
  <c r="D198" i="54"/>
  <c r="B198" i="54"/>
  <c r="H193" i="54"/>
  <c r="A193" i="54"/>
  <c r="H192" i="54"/>
  <c r="A192" i="54"/>
  <c r="H191" i="54"/>
  <c r="A191" i="54"/>
  <c r="H190" i="54"/>
  <c r="A190" i="54"/>
  <c r="H189" i="54"/>
  <c r="A189" i="54"/>
  <c r="H188" i="54"/>
  <c r="A188" i="54"/>
  <c r="H187" i="54"/>
  <c r="A187" i="54"/>
  <c r="H186" i="54"/>
  <c r="A186" i="54"/>
  <c r="H185" i="54"/>
  <c r="A185" i="54"/>
  <c r="H184" i="54"/>
  <c r="A184" i="54"/>
  <c r="H183" i="54"/>
  <c r="A183" i="54"/>
  <c r="H182" i="54"/>
  <c r="A182" i="54"/>
  <c r="H181" i="54"/>
  <c r="A181" i="54"/>
  <c r="H180" i="54"/>
  <c r="A180" i="54"/>
  <c r="H179" i="54"/>
  <c r="A179" i="54"/>
  <c r="H178" i="54"/>
  <c r="A178" i="54"/>
  <c r="H177" i="54"/>
  <c r="A177" i="54"/>
  <c r="H176" i="54"/>
  <c r="A176" i="54"/>
  <c r="H175" i="54"/>
  <c r="A175" i="54"/>
  <c r="H174" i="54"/>
  <c r="A174" i="54"/>
  <c r="H173" i="54"/>
  <c r="A173" i="54"/>
  <c r="H172" i="54"/>
  <c r="A172" i="54"/>
  <c r="H171" i="54"/>
  <c r="A171" i="54"/>
  <c r="H170" i="54"/>
  <c r="A170" i="54"/>
  <c r="H169" i="54"/>
  <c r="A169" i="54"/>
  <c r="H168" i="54"/>
  <c r="A168" i="54"/>
  <c r="H167" i="54"/>
  <c r="A167" i="54"/>
  <c r="A166" i="54"/>
  <c r="A165" i="54"/>
  <c r="A164" i="54"/>
  <c r="D160" i="54"/>
  <c r="B160" i="54"/>
  <c r="H155" i="54"/>
  <c r="A155" i="54"/>
  <c r="H154" i="54"/>
  <c r="A154" i="54"/>
  <c r="H153" i="54"/>
  <c r="A153" i="54"/>
  <c r="H152" i="54"/>
  <c r="A152" i="54"/>
  <c r="H151" i="54"/>
  <c r="A151" i="54"/>
  <c r="H150" i="54"/>
  <c r="A150" i="54"/>
  <c r="H149" i="54"/>
  <c r="A149" i="54"/>
  <c r="H148" i="54"/>
  <c r="A148" i="54"/>
  <c r="H147" i="54"/>
  <c r="A147" i="54"/>
  <c r="H146" i="54"/>
  <c r="A146" i="54"/>
  <c r="H145" i="54"/>
  <c r="A145" i="54"/>
  <c r="H144" i="54"/>
  <c r="A144" i="54"/>
  <c r="H143" i="54"/>
  <c r="A143" i="54"/>
  <c r="H142" i="54"/>
  <c r="A142" i="54"/>
  <c r="H141" i="54"/>
  <c r="A141" i="54"/>
  <c r="H140" i="54"/>
  <c r="A140" i="54"/>
  <c r="H139" i="54"/>
  <c r="A139" i="54"/>
  <c r="H138" i="54"/>
  <c r="A138" i="54"/>
  <c r="H137" i="54"/>
  <c r="A137" i="54"/>
  <c r="H136" i="54"/>
  <c r="A136" i="54"/>
  <c r="H135" i="54"/>
  <c r="A135" i="54"/>
  <c r="H134" i="54"/>
  <c r="A134" i="54"/>
  <c r="H133" i="54"/>
  <c r="A133" i="54"/>
  <c r="H132" i="54"/>
  <c r="A132" i="54"/>
  <c r="H131" i="54"/>
  <c r="A131" i="54"/>
  <c r="H130" i="54"/>
  <c r="A130" i="54"/>
  <c r="A129" i="54"/>
  <c r="A128" i="54"/>
  <c r="A127" i="54"/>
  <c r="A126" i="54"/>
  <c r="D122" i="54"/>
  <c r="B122" i="54"/>
  <c r="H117" i="54"/>
  <c r="A117" i="54"/>
  <c r="H116" i="54"/>
  <c r="A116" i="54"/>
  <c r="H115" i="54"/>
  <c r="A115" i="54"/>
  <c r="H114" i="54"/>
  <c r="A114" i="54"/>
  <c r="H113" i="54"/>
  <c r="A113" i="54"/>
  <c r="H112" i="54"/>
  <c r="A112" i="54"/>
  <c r="H111" i="54"/>
  <c r="A111" i="54"/>
  <c r="H110" i="54"/>
  <c r="A110" i="54"/>
  <c r="H109" i="54"/>
  <c r="A109" i="54"/>
  <c r="H108" i="54"/>
  <c r="A108" i="54"/>
  <c r="H107" i="54"/>
  <c r="A107" i="54"/>
  <c r="H106" i="54"/>
  <c r="A106" i="54"/>
  <c r="H105" i="54"/>
  <c r="A105" i="54"/>
  <c r="H104" i="54"/>
  <c r="A104" i="54"/>
  <c r="H103" i="54"/>
  <c r="A103" i="54"/>
  <c r="H102" i="54"/>
  <c r="A102" i="54"/>
  <c r="H101" i="54"/>
  <c r="A101" i="54"/>
  <c r="H100" i="54"/>
  <c r="A100" i="54"/>
  <c r="H99" i="54"/>
  <c r="A99" i="54"/>
  <c r="H98" i="54"/>
  <c r="A98" i="54"/>
  <c r="H97" i="54"/>
  <c r="A97" i="54"/>
  <c r="H96" i="54"/>
  <c r="A96" i="54"/>
  <c r="H95" i="54"/>
  <c r="A95" i="54"/>
  <c r="H94" i="54"/>
  <c r="A94" i="54"/>
  <c r="H93" i="54"/>
  <c r="A93" i="54"/>
  <c r="H92" i="54"/>
  <c r="A92" i="54"/>
  <c r="H91" i="54"/>
  <c r="A91" i="54"/>
  <c r="A90" i="54"/>
  <c r="A89" i="54"/>
  <c r="A88" i="54"/>
  <c r="D84" i="54"/>
  <c r="B84" i="54"/>
  <c r="H79" i="54"/>
  <c r="A79" i="54"/>
  <c r="H78" i="54"/>
  <c r="A78" i="54"/>
  <c r="H77" i="54"/>
  <c r="A77" i="54"/>
  <c r="H76" i="54"/>
  <c r="A76" i="54"/>
  <c r="H75" i="54"/>
  <c r="A75" i="54"/>
  <c r="H74" i="54"/>
  <c r="A74" i="54"/>
  <c r="H73" i="54"/>
  <c r="A73" i="54"/>
  <c r="H72" i="54"/>
  <c r="A72" i="54"/>
  <c r="H71" i="54"/>
  <c r="A71" i="54"/>
  <c r="H70" i="54"/>
  <c r="A70" i="54"/>
  <c r="H69" i="54"/>
  <c r="A69" i="54"/>
  <c r="H68" i="54"/>
  <c r="A68" i="54"/>
  <c r="H67" i="54"/>
  <c r="A67" i="54"/>
  <c r="H66" i="54"/>
  <c r="A66" i="54"/>
  <c r="H65" i="54"/>
  <c r="A65" i="54"/>
  <c r="H64" i="54"/>
  <c r="A64" i="54"/>
  <c r="H63" i="54"/>
  <c r="A63" i="54"/>
  <c r="H62" i="54"/>
  <c r="A62" i="54"/>
  <c r="H61" i="54"/>
  <c r="A61" i="54"/>
  <c r="H60" i="54"/>
  <c r="A60" i="54"/>
  <c r="H59" i="54"/>
  <c r="A59" i="54"/>
  <c r="H58" i="54"/>
  <c r="A58" i="54"/>
  <c r="H57" i="54"/>
  <c r="A57" i="54"/>
  <c r="H56" i="54"/>
  <c r="A56" i="54"/>
  <c r="H55" i="54"/>
  <c r="A55" i="54"/>
  <c r="H54" i="54"/>
  <c r="A54" i="54"/>
  <c r="H53" i="54"/>
  <c r="A53" i="54"/>
  <c r="A52" i="54"/>
  <c r="A51" i="54"/>
  <c r="A50" i="54"/>
  <c r="D46" i="54"/>
  <c r="B46" i="54"/>
  <c r="H41" i="54"/>
  <c r="A41" i="54"/>
  <c r="H40" i="54"/>
  <c r="A40" i="54"/>
  <c r="H39" i="54"/>
  <c r="A39" i="54"/>
  <c r="H38" i="54"/>
  <c r="A38" i="54"/>
  <c r="H37" i="54"/>
  <c r="A37" i="54"/>
  <c r="H36" i="54"/>
  <c r="A36" i="54"/>
  <c r="H35" i="54"/>
  <c r="A35" i="54"/>
  <c r="H34" i="54"/>
  <c r="A34" i="54"/>
  <c r="H33" i="54"/>
  <c r="A33" i="54"/>
  <c r="H32" i="54"/>
  <c r="A32" i="54"/>
  <c r="H31" i="54"/>
  <c r="A31" i="54"/>
  <c r="H30" i="54"/>
  <c r="A30" i="54"/>
  <c r="H29" i="54"/>
  <c r="A29" i="54"/>
  <c r="H28" i="54"/>
  <c r="A28" i="54"/>
  <c r="H27" i="54"/>
  <c r="A27" i="54"/>
  <c r="H26" i="54"/>
  <c r="A26" i="54"/>
  <c r="H25" i="54"/>
  <c r="A25" i="54"/>
  <c r="H24" i="54"/>
  <c r="A24" i="54"/>
  <c r="H23" i="54"/>
  <c r="A23" i="54"/>
  <c r="H22" i="54"/>
  <c r="A22" i="54"/>
  <c r="H21" i="54"/>
  <c r="A21" i="54"/>
  <c r="H20" i="54"/>
  <c r="A20" i="54"/>
  <c r="H19" i="54"/>
  <c r="A19" i="54"/>
  <c r="A18" i="54"/>
  <c r="H17" i="54"/>
  <c r="A17" i="54"/>
  <c r="A16" i="54"/>
  <c r="H15" i="54"/>
  <c r="A15" i="54"/>
  <c r="H14" i="54"/>
  <c r="A14" i="54"/>
  <c r="A13" i="54"/>
  <c r="A12" i="54"/>
  <c r="A383" i="53"/>
  <c r="A382" i="53"/>
  <c r="A381" i="53"/>
  <c r="A380" i="53"/>
  <c r="A379" i="53"/>
  <c r="A378" i="53"/>
  <c r="A377" i="53"/>
  <c r="A376" i="53"/>
  <c r="A375" i="53"/>
  <c r="A374" i="53"/>
  <c r="A373" i="53"/>
  <c r="A372" i="53"/>
  <c r="A371" i="53"/>
  <c r="A370" i="53"/>
  <c r="A369" i="53"/>
  <c r="A368" i="53"/>
  <c r="A367" i="53"/>
  <c r="A366" i="53"/>
  <c r="A365" i="53"/>
  <c r="A364" i="53"/>
  <c r="A363" i="53"/>
  <c r="A362" i="53"/>
  <c r="A361" i="53"/>
  <c r="A360" i="53"/>
  <c r="A359" i="53"/>
  <c r="A358" i="53"/>
  <c r="A357" i="53"/>
  <c r="A356" i="53"/>
  <c r="H385" i="53"/>
  <c r="A355" i="53"/>
  <c r="H384" i="53"/>
  <c r="A354" i="53"/>
  <c r="D350" i="53"/>
  <c r="A345" i="53"/>
  <c r="A344" i="53"/>
  <c r="A343" i="53"/>
  <c r="A342" i="53"/>
  <c r="A341" i="53"/>
  <c r="A340" i="53"/>
  <c r="A339" i="53"/>
  <c r="A338" i="53"/>
  <c r="A337" i="53"/>
  <c r="A336" i="53"/>
  <c r="A335" i="53"/>
  <c r="A334" i="53"/>
  <c r="A333" i="53"/>
  <c r="A332" i="53"/>
  <c r="A331" i="53"/>
  <c r="A330" i="53"/>
  <c r="A329" i="53"/>
  <c r="A328" i="53"/>
  <c r="A327" i="53"/>
  <c r="A326" i="53"/>
  <c r="A325" i="53"/>
  <c r="A324" i="53"/>
  <c r="A323" i="53"/>
  <c r="A322" i="53"/>
  <c r="A321" i="53"/>
  <c r="A320" i="53"/>
  <c r="A319" i="53"/>
  <c r="A318" i="53"/>
  <c r="H347" i="53"/>
  <c r="A317" i="53"/>
  <c r="H346" i="53"/>
  <c r="A316" i="53"/>
  <c r="D312" i="53"/>
  <c r="A307" i="53"/>
  <c r="A306" i="53"/>
  <c r="A305" i="53"/>
  <c r="A304" i="53"/>
  <c r="A303" i="53"/>
  <c r="A302" i="53"/>
  <c r="A301" i="53"/>
  <c r="A300" i="53"/>
  <c r="A299" i="53"/>
  <c r="A298" i="53"/>
  <c r="A297" i="53"/>
  <c r="A296" i="53"/>
  <c r="A295" i="53"/>
  <c r="A294" i="53"/>
  <c r="A293" i="53"/>
  <c r="A292" i="53"/>
  <c r="A291" i="53"/>
  <c r="A290" i="53"/>
  <c r="A289" i="53"/>
  <c r="A288" i="53"/>
  <c r="A287" i="53"/>
  <c r="A286" i="53"/>
  <c r="A285" i="53"/>
  <c r="A284" i="53"/>
  <c r="A283" i="53"/>
  <c r="A282" i="53"/>
  <c r="A281" i="53"/>
  <c r="A280" i="53"/>
  <c r="H309" i="53"/>
  <c r="A279" i="53"/>
  <c r="H308" i="53"/>
  <c r="A278" i="53"/>
  <c r="D274" i="53"/>
  <c r="A269" i="53"/>
  <c r="A268" i="53"/>
  <c r="A267" i="53"/>
  <c r="A266" i="53"/>
  <c r="A265" i="53"/>
  <c r="A264" i="53"/>
  <c r="A263" i="53"/>
  <c r="A262" i="53"/>
  <c r="A261" i="53"/>
  <c r="A260" i="53"/>
  <c r="A259" i="53"/>
  <c r="A258" i="53"/>
  <c r="A257" i="53"/>
  <c r="A256" i="53"/>
  <c r="A255" i="53"/>
  <c r="A254" i="53"/>
  <c r="A253" i="53"/>
  <c r="A252" i="53"/>
  <c r="A251" i="53"/>
  <c r="A250" i="53"/>
  <c r="A249" i="53"/>
  <c r="A248" i="53"/>
  <c r="A247" i="53"/>
  <c r="A246" i="53"/>
  <c r="A245" i="53"/>
  <c r="A244" i="53"/>
  <c r="A243" i="53"/>
  <c r="A242" i="53"/>
  <c r="H271" i="53"/>
  <c r="A241" i="53"/>
  <c r="H270" i="53"/>
  <c r="A240" i="53"/>
  <c r="D236" i="53"/>
  <c r="A231" i="53"/>
  <c r="A230" i="53"/>
  <c r="A229" i="53"/>
  <c r="A228" i="53"/>
  <c r="A227" i="53"/>
  <c r="A226" i="53"/>
  <c r="A225" i="53"/>
  <c r="A224" i="53"/>
  <c r="A223" i="53"/>
  <c r="A222" i="53"/>
  <c r="A221" i="53"/>
  <c r="A220" i="53"/>
  <c r="A219" i="53"/>
  <c r="A218" i="53"/>
  <c r="A217" i="53"/>
  <c r="A216" i="53"/>
  <c r="A215" i="53"/>
  <c r="A214" i="53"/>
  <c r="A213" i="53"/>
  <c r="A212" i="53"/>
  <c r="A211" i="53"/>
  <c r="A210" i="53"/>
  <c r="A209" i="53"/>
  <c r="A208" i="53"/>
  <c r="A207" i="53"/>
  <c r="A206" i="53"/>
  <c r="A205" i="53"/>
  <c r="A204" i="53"/>
  <c r="H233" i="53"/>
  <c r="A203" i="53"/>
  <c r="H232" i="53"/>
  <c r="A202" i="53"/>
  <c r="D198" i="53"/>
  <c r="A193" i="53"/>
  <c r="A192" i="53"/>
  <c r="A191" i="53"/>
  <c r="A190" i="53"/>
  <c r="A189" i="53"/>
  <c r="A188" i="53"/>
  <c r="A187" i="53"/>
  <c r="A186" i="53"/>
  <c r="A185" i="53"/>
  <c r="A184" i="53"/>
  <c r="A183" i="53"/>
  <c r="A182" i="53"/>
  <c r="A181" i="53"/>
  <c r="A180" i="53"/>
  <c r="A179" i="53"/>
  <c r="A178" i="53"/>
  <c r="A177" i="53"/>
  <c r="A176" i="53"/>
  <c r="A175" i="53"/>
  <c r="A174" i="53"/>
  <c r="A173" i="53"/>
  <c r="A172" i="53"/>
  <c r="A171" i="53"/>
  <c r="A170" i="53"/>
  <c r="A169" i="53"/>
  <c r="A168" i="53"/>
  <c r="A167" i="53"/>
  <c r="A166" i="53"/>
  <c r="H195" i="53"/>
  <c r="A165" i="53"/>
  <c r="H194" i="53"/>
  <c r="A164" i="53"/>
  <c r="D160" i="53"/>
  <c r="A155" i="53"/>
  <c r="A154" i="53"/>
  <c r="A153" i="53"/>
  <c r="A152" i="53"/>
  <c r="A151" i="53"/>
  <c r="A150" i="53"/>
  <c r="A149" i="53"/>
  <c r="A148" i="53"/>
  <c r="A147" i="53"/>
  <c r="A146" i="53"/>
  <c r="A145" i="53"/>
  <c r="A144" i="53"/>
  <c r="A143" i="53"/>
  <c r="A142" i="53"/>
  <c r="A141" i="53"/>
  <c r="A140" i="53"/>
  <c r="A139" i="53"/>
  <c r="A138" i="53"/>
  <c r="A137" i="53"/>
  <c r="A136" i="53"/>
  <c r="A135" i="53"/>
  <c r="A134" i="53"/>
  <c r="A133" i="53"/>
  <c r="A132" i="53"/>
  <c r="A131" i="53"/>
  <c r="A130" i="53"/>
  <c r="A129" i="53"/>
  <c r="H156" i="53"/>
  <c r="A128" i="53"/>
  <c r="H157" i="53"/>
  <c r="A127" i="53"/>
  <c r="A126" i="53"/>
  <c r="D122" i="53"/>
  <c r="A117" i="53"/>
  <c r="A116" i="53"/>
  <c r="A115" i="53"/>
  <c r="A114" i="53"/>
  <c r="A113" i="53"/>
  <c r="A112" i="53"/>
  <c r="A111" i="53"/>
  <c r="A110" i="53"/>
  <c r="A109" i="53"/>
  <c r="A108" i="53"/>
  <c r="A107" i="53"/>
  <c r="A106" i="53"/>
  <c r="A105" i="53"/>
  <c r="A104" i="53"/>
  <c r="A103" i="53"/>
  <c r="A102" i="53"/>
  <c r="A101" i="53"/>
  <c r="A100" i="53"/>
  <c r="A99" i="53"/>
  <c r="A98" i="53"/>
  <c r="A97" i="53"/>
  <c r="A96" i="53"/>
  <c r="A95" i="53"/>
  <c r="A94" i="53"/>
  <c r="A93" i="53"/>
  <c r="A92" i="53"/>
  <c r="A91" i="53"/>
  <c r="H118" i="53"/>
  <c r="A90" i="53"/>
  <c r="H119" i="53"/>
  <c r="A89" i="53"/>
  <c r="A88" i="53"/>
  <c r="D84" i="53"/>
  <c r="A79" i="53"/>
  <c r="A78" i="53"/>
  <c r="A77" i="53"/>
  <c r="A76" i="53"/>
  <c r="A75" i="53"/>
  <c r="A74" i="53"/>
  <c r="A73" i="53"/>
  <c r="A72" i="53"/>
  <c r="A71" i="53"/>
  <c r="A70" i="53"/>
  <c r="A69" i="53"/>
  <c r="A68" i="53"/>
  <c r="A67" i="53"/>
  <c r="A66" i="53"/>
  <c r="A65" i="53"/>
  <c r="A64" i="53"/>
  <c r="A63" i="53"/>
  <c r="A62" i="53"/>
  <c r="A61" i="53"/>
  <c r="A60" i="53"/>
  <c r="A59" i="53"/>
  <c r="A58" i="53"/>
  <c r="A57" i="53"/>
  <c r="A56" i="53"/>
  <c r="A55" i="53"/>
  <c r="A54" i="53"/>
  <c r="A53" i="53"/>
  <c r="H80" i="53"/>
  <c r="A52" i="53"/>
  <c r="H81" i="53"/>
  <c r="A51" i="53"/>
  <c r="A50" i="53"/>
  <c r="D46" i="53"/>
  <c r="B46" i="53"/>
  <c r="B84" i="53" s="1"/>
  <c r="B122" i="53" s="1"/>
  <c r="B160" i="53" s="1"/>
  <c r="B198" i="53" s="1"/>
  <c r="B236" i="53" s="1"/>
  <c r="B274" i="53" s="1"/>
  <c r="B312" i="53" s="1"/>
  <c r="B350" i="53" s="1"/>
  <c r="A41" i="53"/>
  <c r="A40" i="53"/>
  <c r="A39" i="53"/>
  <c r="A38" i="53"/>
  <c r="A37" i="53"/>
  <c r="A36" i="53"/>
  <c r="A35" i="53"/>
  <c r="A34" i="53"/>
  <c r="A33" i="53"/>
  <c r="A32" i="53"/>
  <c r="A31" i="53"/>
  <c r="A30" i="53"/>
  <c r="A29" i="53"/>
  <c r="A28" i="53"/>
  <c r="A27" i="53"/>
  <c r="A26" i="53"/>
  <c r="A25" i="53"/>
  <c r="A24" i="53"/>
  <c r="A23" i="53"/>
  <c r="A22" i="53"/>
  <c r="A21" i="53"/>
  <c r="A20" i="53"/>
  <c r="A19" i="53"/>
  <c r="A18" i="53"/>
  <c r="A17" i="53"/>
  <c r="A16" i="53"/>
  <c r="A15" i="53"/>
  <c r="H42" i="53"/>
  <c r="A14" i="53"/>
  <c r="A13" i="53"/>
  <c r="A12" i="53"/>
  <c r="H232" i="54" l="1"/>
  <c r="H80" i="54"/>
  <c r="H156" i="54"/>
  <c r="H384" i="54"/>
  <c r="H118" i="54"/>
  <c r="H194" i="54"/>
  <c r="H270" i="54"/>
  <c r="O52" i="54"/>
  <c r="H42" i="54"/>
  <c r="O52" i="53"/>
  <c r="H17" i="52"/>
  <c r="O4" i="52" s="1"/>
  <c r="H24" i="52"/>
  <c r="D24" i="52" s="1"/>
  <c r="H25" i="52"/>
  <c r="D25" i="52" s="1"/>
  <c r="H18" i="52" l="1"/>
  <c r="O5" i="52" s="1"/>
  <c r="Q5" i="52" s="1"/>
  <c r="Q4" i="52"/>
  <c r="F27" i="52"/>
  <c r="G27" i="52" s="1"/>
  <c r="F26" i="52"/>
  <c r="G26" i="52" s="1"/>
  <c r="F25" i="52"/>
  <c r="G25" i="52" s="1"/>
  <c r="H28" i="52"/>
  <c r="F24" i="52"/>
  <c r="G24" i="52" s="1"/>
  <c r="D18" i="52" l="1"/>
  <c r="D17" i="52"/>
  <c r="F17" i="52"/>
  <c r="G17" i="52" s="1"/>
  <c r="F18" i="52"/>
  <c r="G18" i="52" s="1"/>
  <c r="H20" i="52"/>
  <c r="F21" i="52" s="1"/>
  <c r="F23" i="52" s="1"/>
  <c r="E35" i="52" s="1"/>
  <c r="F35" i="52" s="1"/>
  <c r="F29" i="52" l="1"/>
  <c r="F31" i="52" s="1"/>
  <c r="F22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7" authorId="0" shapeId="0" xr:uid="{00000000-0006-0000-0200-000001000000}">
      <text>
        <r>
          <rPr>
            <sz val="12"/>
            <color indexed="10"/>
            <rFont val="メイリオ"/>
            <family val="3"/>
            <charset val="128"/>
          </rPr>
          <t>該当する経費が有る場合は、
セルに、直接入力してください。</t>
        </r>
      </text>
    </comment>
    <comment ref="AD27" authorId="0" shapeId="0" xr:uid="{00000000-0006-0000-0200-000002000000}">
      <text>
        <r>
          <rPr>
            <sz val="12"/>
            <color indexed="10"/>
            <rFont val="メイリオ"/>
            <family val="3"/>
            <charset val="128"/>
          </rPr>
          <t>該当する経費が有る場合は、
セルに、直接入力してください。</t>
        </r>
      </text>
    </comment>
  </commentList>
</comments>
</file>

<file path=xl/sharedStrings.xml><?xml version="1.0" encoding="utf-8"?>
<sst xmlns="http://schemas.openxmlformats.org/spreadsheetml/2006/main" count="692" uniqueCount="206">
  <si>
    <t>１．申請する各様式の印刷について</t>
    <rPh sb="2" eb="4">
      <t>シンセイ</t>
    </rPh>
    <rPh sb="6" eb="7">
      <t>カク</t>
    </rPh>
    <rPh sb="7" eb="9">
      <t>ヨウシキ</t>
    </rPh>
    <rPh sb="10" eb="12">
      <t>インサツ</t>
    </rPh>
    <phoneticPr fontId="9"/>
  </si>
  <si>
    <t>２．設定方法</t>
    <rPh sb="2" eb="4">
      <t>セッテイ</t>
    </rPh>
    <rPh sb="4" eb="6">
      <t>ホウホウ</t>
    </rPh>
    <phoneticPr fontId="9"/>
  </si>
  <si>
    <t>※本ファイルは、セルの色を印刷しないよう設定しています。</t>
    <rPh sb="1" eb="2">
      <t>ホン</t>
    </rPh>
    <rPh sb="11" eb="12">
      <t>イロ</t>
    </rPh>
    <rPh sb="13" eb="15">
      <t>インサツ</t>
    </rPh>
    <rPh sb="20" eb="22">
      <t>セッテイ</t>
    </rPh>
    <phoneticPr fontId="9"/>
  </si>
  <si>
    <t>　もし、設定が解除されておりましたら、下記の手順を基に設定してください。</t>
    <rPh sb="19" eb="21">
      <t>カキ</t>
    </rPh>
    <rPh sb="22" eb="24">
      <t>テジュン</t>
    </rPh>
    <rPh sb="25" eb="26">
      <t>モト</t>
    </rPh>
    <rPh sb="27" eb="29">
      <t>セッテイ</t>
    </rPh>
    <phoneticPr fontId="9"/>
  </si>
  <si>
    <t>【印刷設定の手順】</t>
    <rPh sb="1" eb="3">
      <t>インサツ</t>
    </rPh>
    <rPh sb="3" eb="5">
      <t>セッテイ</t>
    </rPh>
    <rPh sb="6" eb="8">
      <t>テジュン</t>
    </rPh>
    <phoneticPr fontId="9"/>
  </si>
  <si>
    <t>日</t>
    <rPh sb="0" eb="1">
      <t>ニチ</t>
    </rPh>
    <phoneticPr fontId="9"/>
  </si>
  <si>
    <t>数量</t>
    <rPh sb="0" eb="2">
      <t>スウリョウ</t>
    </rPh>
    <phoneticPr fontId="9"/>
  </si>
  <si>
    <t>見　　積　　比　　較　　表</t>
    <rPh sb="0" eb="1">
      <t>ミ</t>
    </rPh>
    <rPh sb="3" eb="4">
      <t>セキ</t>
    </rPh>
    <rPh sb="6" eb="7">
      <t>ヒ</t>
    </rPh>
    <rPh sb="9" eb="10">
      <t>カク</t>
    </rPh>
    <rPh sb="12" eb="13">
      <t>ヒョウ</t>
    </rPh>
    <phoneticPr fontId="2"/>
  </si>
  <si>
    <t>会社名</t>
    <rPh sb="0" eb="2">
      <t>カイシャ</t>
    </rPh>
    <rPh sb="2" eb="3">
      <t>メイ</t>
    </rPh>
    <phoneticPr fontId="2"/>
  </si>
  <si>
    <t>見積取得日</t>
    <rPh sb="0" eb="2">
      <t>ミツモリ</t>
    </rPh>
    <rPh sb="2" eb="5">
      <t>シュトクビ</t>
    </rPh>
    <phoneticPr fontId="2"/>
  </si>
  <si>
    <t>手続き：</t>
    <rPh sb="0" eb="1">
      <t>テ</t>
    </rPh>
    <rPh sb="1" eb="2">
      <t>ツヅ</t>
    </rPh>
    <phoneticPr fontId="35"/>
  </si>
  <si>
    <t>←選択してください</t>
    <rPh sb="1" eb="3">
      <t>センタク</t>
    </rPh>
    <phoneticPr fontId="35"/>
  </si>
  <si>
    <t>以下、手続きが工事完了の場合に記入すること</t>
    <rPh sb="0" eb="2">
      <t>イカ</t>
    </rPh>
    <rPh sb="3" eb="5">
      <t>テツヅ</t>
    </rPh>
    <rPh sb="7" eb="9">
      <t>コウジ</t>
    </rPh>
    <rPh sb="9" eb="11">
      <t>カンリョウ</t>
    </rPh>
    <rPh sb="12" eb="14">
      <t>バアイ</t>
    </rPh>
    <rPh sb="15" eb="17">
      <t>キニュウ</t>
    </rPh>
    <phoneticPr fontId="35"/>
  </si>
  <si>
    <t>手続き：</t>
    <rPh sb="0" eb="2">
      <t>テツヅ</t>
    </rPh>
    <phoneticPr fontId="35"/>
  </si>
  <si>
    <t>　色のセルは、プルダウンメニューから適切なものを選択すること。</t>
    <rPh sb="1" eb="2">
      <t>イロ</t>
    </rPh>
    <rPh sb="18" eb="20">
      <t>テキセツ</t>
    </rPh>
    <rPh sb="24" eb="26">
      <t>センタク</t>
    </rPh>
    <phoneticPr fontId="9"/>
  </si>
  <si>
    <t>　色のセルは、文字又は数値を根拠となる見積書等の記載を基に入力すること。</t>
    <rPh sb="1" eb="2">
      <t>イロ</t>
    </rPh>
    <rPh sb="7" eb="9">
      <t>モジ</t>
    </rPh>
    <rPh sb="9" eb="10">
      <t>マタ</t>
    </rPh>
    <rPh sb="11" eb="13">
      <t>スウチ</t>
    </rPh>
    <rPh sb="14" eb="16">
      <t>コンキョ</t>
    </rPh>
    <rPh sb="19" eb="23">
      <t>ミツモリショトウ</t>
    </rPh>
    <rPh sb="24" eb="26">
      <t>キサイ</t>
    </rPh>
    <rPh sb="27" eb="28">
      <t>モト</t>
    </rPh>
    <rPh sb="29" eb="31">
      <t>ニュウリョク</t>
    </rPh>
    <phoneticPr fontId="9"/>
  </si>
  <si>
    <t>　色の備考欄セルは、必要に応じて記載内容の補足説明に使用すること。</t>
    <rPh sb="1" eb="2">
      <t>イロ</t>
    </rPh>
    <rPh sb="3" eb="6">
      <t>ビコウラン</t>
    </rPh>
    <rPh sb="10" eb="12">
      <t>ヒツヨウ</t>
    </rPh>
    <rPh sb="13" eb="14">
      <t>オウ</t>
    </rPh>
    <rPh sb="16" eb="18">
      <t>キサイ</t>
    </rPh>
    <rPh sb="18" eb="20">
      <t>ナイヨウ</t>
    </rPh>
    <rPh sb="21" eb="23">
      <t>ホソク</t>
    </rPh>
    <rPh sb="23" eb="25">
      <t>セツメイ</t>
    </rPh>
    <rPh sb="26" eb="28">
      <t>シヨウ</t>
    </rPh>
    <phoneticPr fontId="9"/>
  </si>
  <si>
    <t>内訳明細表</t>
    <rPh sb="0" eb="2">
      <t>ウチワケ</t>
    </rPh>
    <rPh sb="2" eb="4">
      <t>メイサイ</t>
    </rPh>
    <rPh sb="4" eb="5">
      <t>ヒョウ</t>
    </rPh>
    <phoneticPr fontId="9"/>
  </si>
  <si>
    <t>(1)</t>
    <phoneticPr fontId="5"/>
  </si>
  <si>
    <t>整理</t>
    <rPh sb="0" eb="2">
      <t>セイリ</t>
    </rPh>
    <phoneticPr fontId="9"/>
  </si>
  <si>
    <t>費用の内容</t>
    <rPh sb="0" eb="2">
      <t>ヒヨウ</t>
    </rPh>
    <rPh sb="3" eb="5">
      <t>ナイヨウ</t>
    </rPh>
    <phoneticPr fontId="9"/>
  </si>
  <si>
    <t>単価［税抜］
（円）</t>
    <rPh sb="0" eb="2">
      <t>タンカ</t>
    </rPh>
    <rPh sb="3" eb="4">
      <t>ゼイ</t>
    </rPh>
    <rPh sb="4" eb="5">
      <t>ヌ</t>
    </rPh>
    <rPh sb="8" eb="9">
      <t>エン</t>
    </rPh>
    <phoneticPr fontId="9"/>
  </si>
  <si>
    <t>金額［税抜］
（円）</t>
    <rPh sb="0" eb="2">
      <t>キンガク</t>
    </rPh>
    <rPh sb="3" eb="5">
      <t>ゼイヌ</t>
    </rPh>
    <rPh sb="8" eb="9">
      <t>エン</t>
    </rPh>
    <phoneticPr fontId="9"/>
  </si>
  <si>
    <t>備考</t>
    <rPh sb="0" eb="2">
      <t>ビコウ</t>
    </rPh>
    <phoneticPr fontId="9"/>
  </si>
  <si>
    <t>No.</t>
    <phoneticPr fontId="9"/>
  </si>
  <si>
    <t>‐</t>
    <phoneticPr fontId="9"/>
  </si>
  <si>
    <t>(2)</t>
    <phoneticPr fontId="5"/>
  </si>
  <si>
    <t>(3)</t>
    <phoneticPr fontId="5"/>
  </si>
  <si>
    <t>(4)</t>
    <phoneticPr fontId="5"/>
  </si>
  <si>
    <t>(5)</t>
    <phoneticPr fontId="5"/>
  </si>
  <si>
    <t>見積比較表の根拠資料として取得した見積書を、添付資料として提出してください</t>
    <rPh sb="0" eb="2">
      <t>ミツモリ</t>
    </rPh>
    <rPh sb="2" eb="4">
      <t>ヒカク</t>
    </rPh>
    <rPh sb="4" eb="5">
      <t>ヒョウ</t>
    </rPh>
    <rPh sb="6" eb="8">
      <t>コンキョ</t>
    </rPh>
    <rPh sb="8" eb="10">
      <t>シリョウ</t>
    </rPh>
    <rPh sb="13" eb="15">
      <t>シュトク</t>
    </rPh>
    <rPh sb="17" eb="19">
      <t>ミツモリ</t>
    </rPh>
    <rPh sb="19" eb="20">
      <t>ショ</t>
    </rPh>
    <rPh sb="22" eb="24">
      <t>テンプ</t>
    </rPh>
    <rPh sb="24" eb="26">
      <t>シリョウ</t>
    </rPh>
    <rPh sb="29" eb="31">
      <t>テイシュツ</t>
    </rPh>
    <phoneticPr fontId="2"/>
  </si>
  <si>
    <t>うち対象経費</t>
    <rPh sb="2" eb="4">
      <t>タイショウ</t>
    </rPh>
    <rPh sb="4" eb="6">
      <t>ケイヒ</t>
    </rPh>
    <phoneticPr fontId="2"/>
  </si>
  <si>
    <t>うち対象外経費</t>
    <rPh sb="2" eb="7">
      <t>タイショウガイケイヒ</t>
    </rPh>
    <phoneticPr fontId="2"/>
  </si>
  <si>
    <t>事業費総計(税抜）</t>
    <rPh sb="0" eb="3">
      <t>ジギョウヒ</t>
    </rPh>
    <rPh sb="3" eb="5">
      <t>ソウケイ</t>
    </rPh>
    <phoneticPr fontId="2"/>
  </si>
  <si>
    <t>採用</t>
    <rPh sb="0" eb="2">
      <t>サイヨウ</t>
    </rPh>
    <phoneticPr fontId="35"/>
  </si>
  <si>
    <t>台</t>
    <rPh sb="0" eb="1">
      <t>ダイ</t>
    </rPh>
    <phoneticPr fontId="9"/>
  </si>
  <si>
    <t>機（器）</t>
    <rPh sb="0" eb="1">
      <t>キ</t>
    </rPh>
    <rPh sb="2" eb="3">
      <t>キ</t>
    </rPh>
    <phoneticPr fontId="9"/>
  </si>
  <si>
    <t>個</t>
    <rPh sb="0" eb="1">
      <t>コ</t>
    </rPh>
    <phoneticPr fontId="9"/>
  </si>
  <si>
    <t>本</t>
    <rPh sb="0" eb="1">
      <t>ホン</t>
    </rPh>
    <phoneticPr fontId="9"/>
  </si>
  <si>
    <t>枚</t>
    <rPh sb="0" eb="1">
      <t>マイ</t>
    </rPh>
    <phoneticPr fontId="9"/>
  </si>
  <si>
    <t>人工</t>
    <rPh sb="0" eb="2">
      <t>ニンク</t>
    </rPh>
    <phoneticPr fontId="9"/>
  </si>
  <si>
    <t>箇所</t>
    <rPh sb="0" eb="2">
      <t>カショ</t>
    </rPh>
    <phoneticPr fontId="9"/>
  </si>
  <si>
    <t>時間</t>
    <rPh sb="0" eb="2">
      <t>ジカン</t>
    </rPh>
    <phoneticPr fontId="9"/>
  </si>
  <si>
    <t>式</t>
    <rPh sb="0" eb="1">
      <t>シキ</t>
    </rPh>
    <phoneticPr fontId="9"/>
  </si>
  <si>
    <t>ｍ</t>
  </si>
  <si>
    <t>kg</t>
  </si>
  <si>
    <t>m2</t>
  </si>
  <si>
    <t>m3</t>
    <phoneticPr fontId="5"/>
  </si>
  <si>
    <r>
      <rPr>
        <b/>
        <sz val="12"/>
        <color theme="1"/>
        <rFont val="游ゴシック"/>
        <family val="3"/>
        <charset val="128"/>
        <scheme val="minor"/>
      </rPr>
      <t>1.</t>
    </r>
    <r>
      <rPr>
        <sz val="12"/>
        <color theme="1"/>
        <rFont val="游ゴシック"/>
        <family val="3"/>
        <charset val="128"/>
        <scheme val="minor"/>
      </rPr>
      <t>印刷するシートを選択し、［ページレイアウト］をクリックします。</t>
    </r>
    <phoneticPr fontId="9"/>
  </si>
  <si>
    <r>
      <t>各様式を印刷するにあたっては、</t>
    </r>
    <r>
      <rPr>
        <u/>
        <sz val="12"/>
        <color indexed="10"/>
        <rFont val="游ゴシック"/>
        <family val="3"/>
        <charset val="128"/>
        <scheme val="minor"/>
      </rPr>
      <t>セルの色を印刷しないようお願い致します。</t>
    </r>
    <rPh sb="0" eb="1">
      <t>カク</t>
    </rPh>
    <rPh sb="1" eb="3">
      <t>ヨウシキ</t>
    </rPh>
    <rPh sb="4" eb="6">
      <t>インサツ</t>
    </rPh>
    <rPh sb="18" eb="19">
      <t>イロ</t>
    </rPh>
    <rPh sb="20" eb="22">
      <t>インサツ</t>
    </rPh>
    <phoneticPr fontId="9"/>
  </si>
  <si>
    <r>
      <rPr>
        <b/>
        <sz val="12"/>
        <color theme="1"/>
        <rFont val="游ゴシック"/>
        <family val="3"/>
        <charset val="128"/>
        <scheme val="minor"/>
      </rPr>
      <t>2.</t>
    </r>
    <r>
      <rPr>
        <sz val="12"/>
        <color theme="1"/>
        <rFont val="游ゴシック"/>
        <family val="3"/>
        <charset val="128"/>
        <scheme val="minor"/>
      </rPr>
      <t>「ページ設定」グループの右下のボタンをクリックします。</t>
    </r>
    <phoneticPr fontId="9"/>
  </si>
  <si>
    <r>
      <rPr>
        <b/>
        <sz val="12"/>
        <color theme="1"/>
        <rFont val="游ゴシック"/>
        <family val="3"/>
        <charset val="128"/>
        <scheme val="minor"/>
      </rPr>
      <t>3.</t>
    </r>
    <r>
      <rPr>
        <sz val="12"/>
        <color theme="1"/>
        <rFont val="游ゴシック"/>
        <family val="3"/>
        <charset val="128"/>
        <scheme val="minor"/>
      </rPr>
      <t>［シート］タブをクリックします。</t>
    </r>
    <phoneticPr fontId="9"/>
  </si>
  <si>
    <r>
      <rPr>
        <b/>
        <sz val="12"/>
        <color theme="1"/>
        <rFont val="游ゴシック"/>
        <family val="3"/>
        <charset val="128"/>
        <scheme val="minor"/>
      </rPr>
      <t>4.</t>
    </r>
    <r>
      <rPr>
        <sz val="12"/>
        <color theme="1"/>
        <rFont val="游ゴシック"/>
        <family val="3"/>
        <charset val="128"/>
        <scheme val="minor"/>
      </rPr>
      <t>［白黒印刷］のチェックボックスをオンにします。</t>
    </r>
    <phoneticPr fontId="9"/>
  </si>
  <si>
    <r>
      <rPr>
        <b/>
        <sz val="12"/>
        <color theme="1"/>
        <rFont val="游ゴシック"/>
        <family val="3"/>
        <charset val="128"/>
        <scheme val="minor"/>
      </rPr>
      <t>5.</t>
    </r>
    <r>
      <rPr>
        <sz val="12"/>
        <color theme="1"/>
        <rFont val="游ゴシック"/>
        <family val="3"/>
        <charset val="128"/>
        <scheme val="minor"/>
      </rPr>
      <t>［OK］ボタンをクリックします。</t>
    </r>
    <phoneticPr fontId="9"/>
  </si>
  <si>
    <t>※郵送による書類提出の場合</t>
    <rPh sb="1" eb="3">
      <t>ユウソウ</t>
    </rPh>
    <rPh sb="6" eb="10">
      <t>ショルイテイシュツ</t>
    </rPh>
    <rPh sb="11" eb="13">
      <t>バアイ</t>
    </rPh>
    <phoneticPr fontId="2"/>
  </si>
  <si>
    <t>申請区分
（該当に○印）</t>
    <rPh sb="0" eb="2">
      <t>シンセイ</t>
    </rPh>
    <rPh sb="2" eb="4">
      <t>クブン</t>
    </rPh>
    <phoneticPr fontId="5"/>
  </si>
  <si>
    <t>　色のセルは、＜本事業に関係しない対象外経費＞又は、＜消費税等額＞を入力</t>
    <rPh sb="1" eb="2">
      <t>イロ</t>
    </rPh>
    <rPh sb="23" eb="24">
      <t>マタ</t>
    </rPh>
    <rPh sb="27" eb="29">
      <t>ショウヒ</t>
    </rPh>
    <rPh sb="29" eb="30">
      <t>ゼイ</t>
    </rPh>
    <rPh sb="30" eb="31">
      <t>トウ</t>
    </rPh>
    <rPh sb="31" eb="32">
      <t>ガク</t>
    </rPh>
    <rPh sb="34" eb="36">
      <t>ニュウリョク</t>
    </rPh>
    <phoneticPr fontId="9"/>
  </si>
  <si>
    <t>助成事業経費内訳書</t>
    <rPh sb="0" eb="2">
      <t>ジョセイ</t>
    </rPh>
    <rPh sb="2" eb="4">
      <t>ジギョウ</t>
    </rPh>
    <rPh sb="4" eb="6">
      <t>ケイヒ</t>
    </rPh>
    <rPh sb="6" eb="9">
      <t>ウチワケショ</t>
    </rPh>
    <phoneticPr fontId="9"/>
  </si>
  <si>
    <t>区分</t>
    <rPh sb="0" eb="2">
      <t>クブン</t>
    </rPh>
    <phoneticPr fontId="9"/>
  </si>
  <si>
    <t>経費</t>
    <rPh sb="0" eb="2">
      <t>ケイヒ</t>
    </rPh>
    <phoneticPr fontId="9"/>
  </si>
  <si>
    <t>単位</t>
    <rPh sb="0" eb="2">
      <t>タンイ</t>
    </rPh>
    <phoneticPr fontId="9"/>
  </si>
  <si>
    <t>金額（円）</t>
    <rPh sb="0" eb="2">
      <t>キンガク</t>
    </rPh>
    <rPh sb="3" eb="4">
      <t>エン</t>
    </rPh>
    <phoneticPr fontId="9"/>
  </si>
  <si>
    <t>①助成対象経費</t>
    <phoneticPr fontId="9"/>
  </si>
  <si>
    <t>合　計</t>
    <rPh sb="0" eb="1">
      <t>ゴウ</t>
    </rPh>
    <rPh sb="2" eb="3">
      <t>ケイ</t>
    </rPh>
    <phoneticPr fontId="9"/>
  </si>
  <si>
    <t>-</t>
    <phoneticPr fontId="9"/>
  </si>
  <si>
    <t>　（ａ）　助成対象経費　（円）</t>
    <rPh sb="5" eb="7">
      <t>ジョセイ</t>
    </rPh>
    <rPh sb="7" eb="9">
      <t>タイショウ</t>
    </rPh>
    <rPh sb="9" eb="11">
      <t>ケイヒ</t>
    </rPh>
    <rPh sb="13" eb="14">
      <t>エン</t>
    </rPh>
    <phoneticPr fontId="9"/>
  </si>
  <si>
    <t>　　　　　助成率　（ｂ/ａ）</t>
    <rPh sb="5" eb="7">
      <t>ジョセイ</t>
    </rPh>
    <rPh sb="7" eb="8">
      <t>リツ</t>
    </rPh>
    <phoneticPr fontId="9"/>
  </si>
  <si>
    <t>　（ｂ）　交付申請額　（円）</t>
    <rPh sb="5" eb="7">
      <t>コウフ</t>
    </rPh>
    <rPh sb="7" eb="10">
      <t>シンセイガク</t>
    </rPh>
    <rPh sb="12" eb="13">
      <t>エン</t>
    </rPh>
    <phoneticPr fontId="9"/>
  </si>
  <si>
    <t>②助成対象外経費</t>
    <rPh sb="1" eb="3">
      <t>ジョセイ</t>
    </rPh>
    <rPh sb="3" eb="5">
      <t>タイショウ</t>
    </rPh>
    <rPh sb="5" eb="6">
      <t>ガイ</t>
    </rPh>
    <rPh sb="6" eb="8">
      <t>ケイヒ</t>
    </rPh>
    <phoneticPr fontId="9"/>
  </si>
  <si>
    <t>本助成事業に関係しない対象外経費</t>
    <rPh sb="0" eb="1">
      <t>ホン</t>
    </rPh>
    <rPh sb="1" eb="3">
      <t>ジョセイ</t>
    </rPh>
    <rPh sb="3" eb="5">
      <t>ジギョウ</t>
    </rPh>
    <rPh sb="6" eb="8">
      <t>カンケイ</t>
    </rPh>
    <rPh sb="11" eb="14">
      <t>タイショウガイ</t>
    </rPh>
    <rPh sb="14" eb="16">
      <t>ケイヒ</t>
    </rPh>
    <phoneticPr fontId="5"/>
  </si>
  <si>
    <t>①＋②　総　計　［税抜］（円）</t>
    <rPh sb="4" eb="5">
      <t>ソウ</t>
    </rPh>
    <rPh sb="6" eb="7">
      <t>ケイ</t>
    </rPh>
    <rPh sb="9" eb="11">
      <t>ゼイヌキ</t>
    </rPh>
    <phoneticPr fontId="9"/>
  </si>
  <si>
    <t>③　消費税等相当額　［10％］（円）</t>
    <rPh sb="2" eb="5">
      <t>ショウヒゼイ</t>
    </rPh>
    <rPh sb="5" eb="6">
      <t>トウ</t>
    </rPh>
    <rPh sb="6" eb="8">
      <t>ソウトウ</t>
    </rPh>
    <rPh sb="8" eb="9">
      <t>ガク</t>
    </rPh>
    <phoneticPr fontId="9"/>
  </si>
  <si>
    <t>①＋②＋③　総工事金額　［税込］（円）
（助成事業に要する経費）</t>
    <rPh sb="6" eb="7">
      <t>ソウ</t>
    </rPh>
    <rPh sb="7" eb="9">
      <t>コウジ</t>
    </rPh>
    <rPh sb="9" eb="11">
      <t>キンガク</t>
    </rPh>
    <rPh sb="13" eb="15">
      <t>ゼイコミ</t>
    </rPh>
    <rPh sb="21" eb="23">
      <t>ジョセイ</t>
    </rPh>
    <rPh sb="23" eb="25">
      <t>ジギョウ</t>
    </rPh>
    <rPh sb="26" eb="27">
      <t>ヨウ</t>
    </rPh>
    <rPh sb="29" eb="31">
      <t>ケイヒ</t>
    </rPh>
    <phoneticPr fontId="9"/>
  </si>
  <si>
    <t>上限額</t>
    <rPh sb="0" eb="3">
      <t>ジョウゲンガク</t>
    </rPh>
    <phoneticPr fontId="2"/>
  </si>
  <si>
    <t>【注意】</t>
    <rPh sb="1" eb="3">
      <t>チュウイ</t>
    </rPh>
    <phoneticPr fontId="9"/>
  </si>
  <si>
    <t>助成対象経費　小計（1）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</si>
  <si>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小計（1）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</si>
  <si>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助成対象経費　小計（2）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</si>
  <si>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小計（2）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</si>
  <si>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助成対象経費　小計（3）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</si>
  <si>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小計（3）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</si>
  <si>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助成対象経費　小計（4）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</si>
  <si>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小計（4）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</si>
  <si>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助成対象経費　小計（5）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</si>
  <si>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小計（5）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</si>
  <si>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(6)</t>
    <phoneticPr fontId="5"/>
  </si>
  <si>
    <t>助成対象経費　小計（6）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</si>
  <si>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小計（6）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</si>
  <si>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(7)</t>
    <phoneticPr fontId="5"/>
  </si>
  <si>
    <t>助成対象経費　小計（7）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</si>
  <si>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小計（7）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</si>
  <si>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(8)</t>
    <phoneticPr fontId="5"/>
  </si>
  <si>
    <t>助成対象経費　小計（8）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</si>
  <si>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小計（8）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</si>
  <si>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(9)</t>
    <phoneticPr fontId="5"/>
  </si>
  <si>
    <t>助成対象経費　小計（9）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</si>
  <si>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小計（9）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</si>
  <si>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(10)</t>
    <phoneticPr fontId="5"/>
  </si>
  <si>
    <t>助成対象経費　小計（10）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9"/>
  </si>
  <si>
    <t>助成対象外経費　小計（10）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9"/>
  </si>
  <si>
    <t>費用の区分</t>
  </si>
  <si>
    <t>単位</t>
  </si>
  <si>
    <t>省エネ設備の種類</t>
    <rPh sb="0" eb="1">
      <t>ショウ</t>
    </rPh>
    <rPh sb="3" eb="5">
      <t>セツビ</t>
    </rPh>
    <phoneticPr fontId="2"/>
  </si>
  <si>
    <t>設計費</t>
    <phoneticPr fontId="2"/>
  </si>
  <si>
    <t>設備費</t>
    <phoneticPr fontId="2"/>
  </si>
  <si>
    <t>工事費</t>
    <phoneticPr fontId="2"/>
  </si>
  <si>
    <t>▲助成対象外</t>
    <rPh sb="1" eb="6">
      <t>ジョセイタイショウガイ</t>
    </rPh>
    <phoneticPr fontId="2"/>
  </si>
  <si>
    <r>
      <t>助成対象外経費</t>
    </r>
    <r>
      <rPr>
        <sz val="10"/>
        <color theme="1"/>
        <rFont val="ＭＳ Ｐ明朝"/>
        <family val="1"/>
        <charset val="128"/>
      </rPr>
      <t>は、＜省エネ設備の種類＞欄のプルダウンメニューから　【</t>
    </r>
    <r>
      <rPr>
        <sz val="10"/>
        <color rgb="FFFF0000"/>
        <rFont val="ＭＳ Ｐ明朝"/>
        <family val="1"/>
        <charset val="128"/>
      </rPr>
      <t>▲助成対象外</t>
    </r>
    <r>
      <rPr>
        <sz val="10"/>
        <color theme="1"/>
        <rFont val="ＭＳ Ｐ明朝"/>
        <family val="1"/>
        <charset val="128"/>
      </rPr>
      <t>】　を選択すること。</t>
    </r>
    <rPh sb="0" eb="2">
      <t>ジョセイ</t>
    </rPh>
    <rPh sb="2" eb="5">
      <t>タイショウガイ</t>
    </rPh>
    <rPh sb="5" eb="7">
      <t>ケイヒ</t>
    </rPh>
    <rPh sb="10" eb="11">
      <t>ショウ</t>
    </rPh>
    <rPh sb="13" eb="15">
      <t>セツビ</t>
    </rPh>
    <rPh sb="16" eb="18">
      <t>シュルイ</t>
    </rPh>
    <rPh sb="19" eb="20">
      <t>ラン</t>
    </rPh>
    <rPh sb="35" eb="37">
      <t>ジョセイ</t>
    </rPh>
    <rPh sb="37" eb="40">
      <t>タイショウガイ</t>
    </rPh>
    <rPh sb="43" eb="45">
      <t>センタク</t>
    </rPh>
    <phoneticPr fontId="5"/>
  </si>
  <si>
    <t>費用の区分</t>
    <rPh sb="0" eb="2">
      <t>ヒヨウ</t>
    </rPh>
    <rPh sb="3" eb="5">
      <t>クブン</t>
    </rPh>
    <phoneticPr fontId="9"/>
  </si>
  <si>
    <t>交付決定額[円]</t>
    <phoneticPr fontId="2"/>
  </si>
  <si>
    <t>原則として、複数社から取得した見積書の中で、助成対象経費が最も安価なものを採用していただきます。</t>
    <rPh sb="0" eb="2">
      <t>ゲンソク</t>
    </rPh>
    <rPh sb="17" eb="18">
      <t>ショ</t>
    </rPh>
    <rPh sb="22" eb="24">
      <t>ジョセイ</t>
    </rPh>
    <rPh sb="24" eb="26">
      <t>タイショウ</t>
    </rPh>
    <rPh sb="26" eb="28">
      <t>ケイヒ</t>
    </rPh>
    <rPh sb="29" eb="30">
      <t>モット</t>
    </rPh>
    <rPh sb="31" eb="33">
      <t>アンカ</t>
    </rPh>
    <rPh sb="37" eb="39">
      <t>サイヨウ</t>
    </rPh>
    <phoneticPr fontId="35"/>
  </si>
  <si>
    <t>共通様式１</t>
    <rPh sb="0" eb="2">
      <t>キョウツウ</t>
    </rPh>
    <rPh sb="2" eb="4">
      <t>ヨウシキ</t>
    </rPh>
    <phoneticPr fontId="9"/>
  </si>
  <si>
    <t>助成金の確定額[円]</t>
    <rPh sb="0" eb="3">
      <t>ジョセイキン</t>
    </rPh>
    <rPh sb="4" eb="7">
      <t>カクテイガク</t>
    </rPh>
    <rPh sb="8" eb="9">
      <t>エン</t>
    </rPh>
    <phoneticPr fontId="35"/>
  </si>
  <si>
    <t>3社以上の見積を取得し、取得した相見積の情報を転記してください。</t>
    <rPh sb="12" eb="14">
      <t>シュトク</t>
    </rPh>
    <rPh sb="16" eb="17">
      <t>アイ</t>
    </rPh>
    <rPh sb="17" eb="19">
      <t>ミツモリ</t>
    </rPh>
    <rPh sb="20" eb="22">
      <t>ジョウホウ</t>
    </rPh>
    <rPh sb="23" eb="25">
      <t>テンキ</t>
    </rPh>
    <phoneticPr fontId="2"/>
  </si>
  <si>
    <t>共通様式の２</t>
    <rPh sb="0" eb="4">
      <t>キョウツウヨウシキ</t>
    </rPh>
    <phoneticPr fontId="2"/>
  </si>
  <si>
    <t>共通様式の３</t>
    <rPh sb="0" eb="4">
      <t>キョウツウヨウシキ</t>
    </rPh>
    <phoneticPr fontId="2"/>
  </si>
  <si>
    <t>　色のセルに入力してください。</t>
    <rPh sb="1" eb="2">
      <t>イロ</t>
    </rPh>
    <rPh sb="6" eb="8">
      <t>ニュウリョク</t>
    </rPh>
    <phoneticPr fontId="9"/>
  </si>
  <si>
    <t>上限額</t>
    <rPh sb="0" eb="3">
      <t>ジョウゲンガク</t>
    </rPh>
    <phoneticPr fontId="2"/>
  </si>
  <si>
    <t>交付申請額</t>
    <rPh sb="0" eb="5">
      <t>コウフシンセイガク</t>
    </rPh>
    <phoneticPr fontId="2"/>
  </si>
  <si>
    <t>色のセルに入力してください。</t>
    <rPh sb="0" eb="1">
      <t>イロ</t>
    </rPh>
    <rPh sb="5" eb="7">
      <t>ニュウリョク</t>
    </rPh>
    <phoneticPr fontId="9"/>
  </si>
  <si>
    <t>工事完了時交付申請額[円]</t>
    <rPh sb="0" eb="5">
      <t>コウジカンリョウジ</t>
    </rPh>
    <rPh sb="5" eb="10">
      <t>コウフシンセイガク</t>
    </rPh>
    <rPh sb="11" eb="12">
      <t>エン</t>
    </rPh>
    <phoneticPr fontId="35"/>
  </si>
  <si>
    <t>※経費は、共通様式2,3から自動集計により作成されます。</t>
    <rPh sb="1" eb="3">
      <t>ケイヒ</t>
    </rPh>
    <rPh sb="5" eb="7">
      <t>キョウツウ</t>
    </rPh>
    <rPh sb="7" eb="9">
      <t>ヨウシキ</t>
    </rPh>
    <rPh sb="14" eb="16">
      <t>ジドウ</t>
    </rPh>
    <rPh sb="16" eb="18">
      <t>シュウケイ</t>
    </rPh>
    <rPh sb="21" eb="23">
      <t>サクセイ</t>
    </rPh>
    <phoneticPr fontId="9"/>
  </si>
  <si>
    <t>申請関係様式の印刷要領</t>
    <rPh sb="0" eb="2">
      <t>シンセイ</t>
    </rPh>
    <rPh sb="2" eb="4">
      <t>カンケイ</t>
    </rPh>
    <rPh sb="4" eb="6">
      <t>ヨウシキ</t>
    </rPh>
    <rPh sb="7" eb="9">
      <t>インサツ</t>
    </rPh>
    <rPh sb="9" eb="11">
      <t>ヨウリョウ</t>
    </rPh>
    <phoneticPr fontId="9"/>
  </si>
  <si>
    <t>共通様式の４</t>
    <rPh sb="0" eb="2">
      <t>キョウツウ</t>
    </rPh>
    <rPh sb="2" eb="4">
      <t>ヨウシキ</t>
    </rPh>
    <phoneticPr fontId="2"/>
  </si>
  <si>
    <t>〇</t>
  </si>
  <si>
    <t>交付申請</t>
  </si>
  <si>
    <t>設備費</t>
  </si>
  <si>
    <t>室外機　型番：○○○</t>
    <phoneticPr fontId="2"/>
  </si>
  <si>
    <t>室内機　型番：▽▽▽</t>
    <phoneticPr fontId="2"/>
  </si>
  <si>
    <t>液晶ワイヤードリモコン　型番：◆◆</t>
    <phoneticPr fontId="2"/>
  </si>
  <si>
    <t>導入室外機搬入費</t>
    <rPh sb="0" eb="2">
      <t>ドウニュウ</t>
    </rPh>
    <rPh sb="2" eb="5">
      <t>シツガイキ</t>
    </rPh>
    <rPh sb="5" eb="8">
      <t>ハンニュウヒ</t>
    </rPh>
    <phoneticPr fontId="18"/>
  </si>
  <si>
    <t>導入室外機据付費</t>
    <rPh sb="0" eb="2">
      <t>ドウニュウ</t>
    </rPh>
    <rPh sb="2" eb="5">
      <t>シツガイキ</t>
    </rPh>
    <rPh sb="5" eb="8">
      <t>スエツケヒ</t>
    </rPh>
    <phoneticPr fontId="18"/>
  </si>
  <si>
    <t>導入室内機搬入費</t>
    <rPh sb="0" eb="2">
      <t>ドウニュウ</t>
    </rPh>
    <rPh sb="2" eb="5">
      <t>シツナイキ</t>
    </rPh>
    <rPh sb="5" eb="8">
      <t>ハンニュウヒ</t>
    </rPh>
    <phoneticPr fontId="18"/>
  </si>
  <si>
    <t>導入室内機据付費</t>
    <rPh sb="0" eb="5">
      <t>ドウニュウシツナイキ</t>
    </rPh>
    <rPh sb="5" eb="8">
      <t>スエツケヒ</t>
    </rPh>
    <phoneticPr fontId="18"/>
  </si>
  <si>
    <t>工事費</t>
  </si>
  <si>
    <t>冷媒配管接合材</t>
    <rPh sb="0" eb="2">
      <t>レイバイ</t>
    </rPh>
    <rPh sb="2" eb="4">
      <t>ハイカン</t>
    </rPh>
    <rPh sb="4" eb="6">
      <t>セツゴウ</t>
    </rPh>
    <rPh sb="6" eb="7">
      <t>ザイ</t>
    </rPh>
    <phoneticPr fontId="18"/>
  </si>
  <si>
    <t>冷媒配管支持金物</t>
    <rPh sb="0" eb="2">
      <t>レイバイ</t>
    </rPh>
    <rPh sb="2" eb="4">
      <t>ハイカン</t>
    </rPh>
    <rPh sb="4" eb="6">
      <t>シジ</t>
    </rPh>
    <rPh sb="6" eb="8">
      <t>カナモノ</t>
    </rPh>
    <phoneticPr fontId="18"/>
  </si>
  <si>
    <t>缶</t>
    <rPh sb="0" eb="1">
      <t>カン</t>
    </rPh>
    <phoneticPr fontId="18"/>
  </si>
  <si>
    <t>個</t>
    <rPh sb="0" eb="1">
      <t>コ</t>
    </rPh>
    <phoneticPr fontId="2"/>
  </si>
  <si>
    <t>真空引き工事費</t>
    <rPh sb="0" eb="2">
      <t>シンクウ</t>
    </rPh>
    <rPh sb="2" eb="3">
      <t>ヒ</t>
    </rPh>
    <rPh sb="4" eb="7">
      <t>コウジヒ</t>
    </rPh>
    <phoneticPr fontId="5"/>
  </si>
  <si>
    <t>系統</t>
    <rPh sb="0" eb="2">
      <t>ケイトウ</t>
    </rPh>
    <phoneticPr fontId="9"/>
  </si>
  <si>
    <t>LED照明据付費</t>
    <rPh sb="5" eb="8">
      <t>スエツケヒ</t>
    </rPh>
    <phoneticPr fontId="2"/>
  </si>
  <si>
    <t>○○株式会社</t>
    <rPh sb="2" eb="6">
      <t>カブシキカイシャ</t>
    </rPh>
    <phoneticPr fontId="2"/>
  </si>
  <si>
    <t>有限会社◆◆</t>
    <rPh sb="0" eb="4">
      <t>ユウゲンカイシャ</t>
    </rPh>
    <phoneticPr fontId="2"/>
  </si>
  <si>
    <t>式</t>
  </si>
  <si>
    <t>株式会社▲▲</t>
    <rPh sb="0" eb="4">
      <t>カブシキカイシャ</t>
    </rPh>
    <phoneticPr fontId="2"/>
  </si>
  <si>
    <t>取得社数が4社を超える場合は、本様式を複数枚作成またはご自身で作成してください。</t>
    <rPh sb="28" eb="30">
      <t>ジシン</t>
    </rPh>
    <rPh sb="31" eb="33">
      <t>サクセイ</t>
    </rPh>
    <phoneticPr fontId="18"/>
  </si>
  <si>
    <t>事業の名称</t>
    <rPh sb="0" eb="2">
      <t>ジギョウ</t>
    </rPh>
    <rPh sb="3" eb="5">
      <t>メイショウ</t>
    </rPh>
    <phoneticPr fontId="2"/>
  </si>
  <si>
    <r>
      <rPr>
        <sz val="10"/>
        <color rgb="FFFF0000"/>
        <rFont val="ＭＳ Ｐ明朝"/>
        <family val="1"/>
        <charset val="128"/>
      </rPr>
      <t>助成対象外経費</t>
    </r>
    <r>
      <rPr>
        <sz val="10"/>
        <color theme="1"/>
        <rFont val="ＭＳ Ｐ明朝"/>
        <family val="1"/>
        <charset val="128"/>
      </rPr>
      <t>は、＜運用改善の種類＞欄のプルダウンメニューから　【</t>
    </r>
    <r>
      <rPr>
        <sz val="10"/>
        <color rgb="FFFF0000"/>
        <rFont val="ＭＳ Ｐ明朝"/>
        <family val="1"/>
        <charset val="128"/>
      </rPr>
      <t>▲助成対象外</t>
    </r>
    <r>
      <rPr>
        <sz val="10"/>
        <color theme="1"/>
        <rFont val="ＭＳ Ｐ明朝"/>
        <family val="1"/>
        <charset val="128"/>
      </rPr>
      <t>】　を選択すること。</t>
    </r>
    <rPh sb="0" eb="2">
      <t>ジョセイ</t>
    </rPh>
    <rPh sb="2" eb="5">
      <t>タイショウガイ</t>
    </rPh>
    <rPh sb="5" eb="7">
      <t>ケイヒ</t>
    </rPh>
    <rPh sb="10" eb="14">
      <t>ウンヨウカイゼン</t>
    </rPh>
    <rPh sb="15" eb="17">
      <t>シュルイ</t>
    </rPh>
    <rPh sb="18" eb="19">
      <t>ラン</t>
    </rPh>
    <rPh sb="34" eb="36">
      <t>ジョセイ</t>
    </rPh>
    <rPh sb="36" eb="39">
      <t>タイショウガイ</t>
    </rPh>
    <rPh sb="42" eb="44">
      <t>センタク</t>
    </rPh>
    <phoneticPr fontId="5"/>
  </si>
  <si>
    <t>既存照明処分費</t>
    <rPh sb="0" eb="2">
      <t>キゾン</t>
    </rPh>
    <rPh sb="2" eb="4">
      <t>ショウメイ</t>
    </rPh>
    <rPh sb="4" eb="7">
      <t>ショブンヒ</t>
    </rPh>
    <phoneticPr fontId="2"/>
  </si>
  <si>
    <t>LED照明　型番：○○○</t>
  </si>
  <si>
    <t>既存室外機処分費</t>
    <rPh sb="0" eb="2">
      <t>キゾン</t>
    </rPh>
    <rPh sb="2" eb="5">
      <t>シツガイキ</t>
    </rPh>
    <rPh sb="5" eb="8">
      <t>ショブンヒ</t>
    </rPh>
    <phoneticPr fontId="18"/>
  </si>
  <si>
    <t>既存室外機撤去費</t>
    <rPh sb="0" eb="5">
      <t>キゾンシツガイキ</t>
    </rPh>
    <rPh sb="5" eb="7">
      <t>テッキョ</t>
    </rPh>
    <rPh sb="7" eb="8">
      <t>ヒ</t>
    </rPh>
    <phoneticPr fontId="18"/>
  </si>
  <si>
    <t>既存室内機撤去費</t>
    <rPh sb="0" eb="2">
      <t>キゾン</t>
    </rPh>
    <rPh sb="2" eb="5">
      <t>シツナイキ</t>
    </rPh>
    <rPh sb="5" eb="7">
      <t>テッキョ</t>
    </rPh>
    <rPh sb="7" eb="8">
      <t>ヒ</t>
    </rPh>
    <phoneticPr fontId="18"/>
  </si>
  <si>
    <t>既存室内機処分費</t>
    <rPh sb="0" eb="2">
      <t>キゾン</t>
    </rPh>
    <rPh sb="2" eb="5">
      <t>シツナイキ</t>
    </rPh>
    <rPh sb="5" eb="8">
      <t>ショブンヒ</t>
    </rPh>
    <phoneticPr fontId="18"/>
  </si>
  <si>
    <t>ゼロエミビル化設計支援
（助成対象経費の2/3、上限額1,000万円）</t>
    <rPh sb="6" eb="7">
      <t>カ</t>
    </rPh>
    <rPh sb="7" eb="9">
      <t>セッケイ</t>
    </rPh>
    <rPh sb="9" eb="11">
      <t>シエン</t>
    </rPh>
    <rPh sb="13" eb="19">
      <t>ジョセイタイショウケイヒ</t>
    </rPh>
    <rPh sb="24" eb="27">
      <t>ジョウゲンガク</t>
    </rPh>
    <rPh sb="32" eb="34">
      <t>マンエン</t>
    </rPh>
    <phoneticPr fontId="5"/>
  </si>
  <si>
    <t>ゼロエミビル化設備導入支援</t>
    <rPh sb="6" eb="7">
      <t>カ</t>
    </rPh>
    <rPh sb="7" eb="9">
      <t>セツビ</t>
    </rPh>
    <rPh sb="9" eb="11">
      <t>ドウニュウ</t>
    </rPh>
    <rPh sb="11" eb="13">
      <t>シエン</t>
    </rPh>
    <phoneticPr fontId="5"/>
  </si>
  <si>
    <t>ゼロエミビル化設計支援</t>
    <rPh sb="6" eb="7">
      <t>カ</t>
    </rPh>
    <rPh sb="7" eb="9">
      <t>セッケイ</t>
    </rPh>
    <rPh sb="9" eb="11">
      <t>シエン</t>
    </rPh>
    <phoneticPr fontId="5"/>
  </si>
  <si>
    <t>建築外皮</t>
    <phoneticPr fontId="2"/>
  </si>
  <si>
    <t>空調設備</t>
    <phoneticPr fontId="2"/>
  </si>
  <si>
    <t>換気設備</t>
    <phoneticPr fontId="2"/>
  </si>
  <si>
    <t>照明設備</t>
    <phoneticPr fontId="2"/>
  </si>
  <si>
    <t>給湯設備</t>
    <phoneticPr fontId="2"/>
  </si>
  <si>
    <t xml:space="preserve">昇降機設備 </t>
    <phoneticPr fontId="2"/>
  </si>
  <si>
    <t>ＷＥＢＰＲＯ未評価技術</t>
    <phoneticPr fontId="2"/>
  </si>
  <si>
    <t>太陽光発電</t>
    <phoneticPr fontId="2"/>
  </si>
  <si>
    <t>風力発電</t>
    <phoneticPr fontId="2"/>
  </si>
  <si>
    <t>水力発電</t>
    <phoneticPr fontId="2"/>
  </si>
  <si>
    <t>地熱発電</t>
    <phoneticPr fontId="2"/>
  </si>
  <si>
    <t>バイオマス発電</t>
    <phoneticPr fontId="2"/>
  </si>
  <si>
    <t>蓄電池</t>
    <phoneticPr fontId="2"/>
  </si>
  <si>
    <t>太陽熱利用</t>
    <phoneticPr fontId="2"/>
  </si>
  <si>
    <t>温度差熱利用</t>
    <phoneticPr fontId="2"/>
  </si>
  <si>
    <t>地中熱利用</t>
    <phoneticPr fontId="2"/>
  </si>
  <si>
    <t>バイオマス熱利用</t>
    <phoneticPr fontId="2"/>
  </si>
  <si>
    <t>バイオマス燃料製造</t>
    <phoneticPr fontId="2"/>
  </si>
  <si>
    <t>▼再生可能エネルギー熱利用設備</t>
    <phoneticPr fontId="2"/>
  </si>
  <si>
    <t>▼再生可能エネルギー発電等設備</t>
    <phoneticPr fontId="2"/>
  </si>
  <si>
    <t>▼省エネ設備等</t>
    <rPh sb="1" eb="2">
      <t>ショウ</t>
    </rPh>
    <rPh sb="4" eb="6">
      <t>セツビ</t>
    </rPh>
    <rPh sb="6" eb="7">
      <t>トウ</t>
    </rPh>
    <phoneticPr fontId="2"/>
  </si>
  <si>
    <t>その他の省エネ設備</t>
    <rPh sb="4" eb="5">
      <t>ショウ</t>
    </rPh>
    <phoneticPr fontId="2"/>
  </si>
  <si>
    <t>▼ゼロエミビル化支援</t>
    <rPh sb="7" eb="8">
      <t>カ</t>
    </rPh>
    <rPh sb="8" eb="10">
      <t>シエン</t>
    </rPh>
    <phoneticPr fontId="2"/>
  </si>
  <si>
    <t>認証取得等に係る経費</t>
    <rPh sb="0" eb="2">
      <t>ニンショウ</t>
    </rPh>
    <rPh sb="2" eb="4">
      <t>シュトク</t>
    </rPh>
    <rPh sb="4" eb="5">
      <t>トウ</t>
    </rPh>
    <rPh sb="6" eb="7">
      <t>カカ</t>
    </rPh>
    <rPh sb="8" eb="10">
      <t>ケイヒ</t>
    </rPh>
    <phoneticPr fontId="2"/>
  </si>
  <si>
    <t>実施設計（建築設計、設備設計等）に係る経費</t>
    <rPh sb="0" eb="2">
      <t>ジッシ</t>
    </rPh>
    <rPh sb="2" eb="4">
      <t>セッケイ</t>
    </rPh>
    <rPh sb="5" eb="9">
      <t>ケンチクセッケイ</t>
    </rPh>
    <rPh sb="10" eb="12">
      <t>セツビ</t>
    </rPh>
    <rPh sb="12" eb="14">
      <t>セッケイ</t>
    </rPh>
    <rPh sb="14" eb="15">
      <t>トウ</t>
    </rPh>
    <rPh sb="17" eb="18">
      <t>カカ</t>
    </rPh>
    <rPh sb="19" eb="21">
      <t>ケイヒ</t>
    </rPh>
    <phoneticPr fontId="2"/>
  </si>
  <si>
    <t>調査費・基本設計費・計画策定等に係る経費</t>
    <rPh sb="2" eb="3">
      <t>ヒ</t>
    </rPh>
    <rPh sb="8" eb="9">
      <t>ヒ</t>
    </rPh>
    <rPh sb="14" eb="15">
      <t>トウ</t>
    </rPh>
    <rPh sb="16" eb="17">
      <t>カカ</t>
    </rPh>
    <rPh sb="18" eb="20">
      <t>ケイヒ</t>
    </rPh>
    <phoneticPr fontId="2"/>
  </si>
  <si>
    <t>費用の区分</t>
    <rPh sb="0" eb="2">
      <t>ヒヨウ</t>
    </rPh>
    <rPh sb="3" eb="5">
      <t>クブン</t>
    </rPh>
    <phoneticPr fontId="2"/>
  </si>
  <si>
    <t>設備導入支援</t>
    <rPh sb="0" eb="6">
      <t>セツビドウニュウシエン</t>
    </rPh>
    <phoneticPr fontId="2"/>
  </si>
  <si>
    <t>建築外皮</t>
  </si>
  <si>
    <t>省エネ設備等</t>
    <rPh sb="0" eb="1">
      <t>ショウ</t>
    </rPh>
    <rPh sb="3" eb="5">
      <t>セツビ</t>
    </rPh>
    <rPh sb="5" eb="6">
      <t>トウ</t>
    </rPh>
    <phoneticPr fontId="2"/>
  </si>
  <si>
    <t>再生可能エネルギー発電等設備</t>
    <phoneticPr fontId="2"/>
  </si>
  <si>
    <t>再生可能エネルギー熱利用設備</t>
    <phoneticPr fontId="2"/>
  </si>
  <si>
    <t>導入設備の種類</t>
    <rPh sb="0" eb="2">
      <t>ドウニュウ</t>
    </rPh>
    <rPh sb="2" eb="4">
      <t>セツビ</t>
    </rPh>
    <phoneticPr fontId="2"/>
  </si>
  <si>
    <t>以下、手続きが事業完了の場合に記入すること</t>
    <rPh sb="0" eb="2">
      <t>イカ</t>
    </rPh>
    <rPh sb="3" eb="5">
      <t>テツヅ</t>
    </rPh>
    <rPh sb="7" eb="9">
      <t>ジギョウ</t>
    </rPh>
    <rPh sb="9" eb="11">
      <t>カンリョウ</t>
    </rPh>
    <rPh sb="12" eb="14">
      <t>バアイ</t>
    </rPh>
    <rPh sb="15" eb="17">
      <t>キニュウ</t>
    </rPh>
    <phoneticPr fontId="35"/>
  </si>
  <si>
    <t>事業完了時交付申請額[円]</t>
    <rPh sb="0" eb="2">
      <t>ジギョウ</t>
    </rPh>
    <rPh sb="2" eb="4">
      <t>カンリョウ</t>
    </rPh>
    <rPh sb="4" eb="5">
      <t>ジ</t>
    </rPh>
    <rPh sb="5" eb="10">
      <t>コウフシンセイガク</t>
    </rPh>
    <rPh sb="11" eb="12">
      <t>エン</t>
    </rPh>
    <phoneticPr fontId="35"/>
  </si>
  <si>
    <t>株式会社〇〇〇本社ビルゼロエミッションビル化支援事業</t>
    <rPh sb="0" eb="2">
      <t>カブシキ</t>
    </rPh>
    <rPh sb="2" eb="4">
      <t>カイシャ</t>
    </rPh>
    <rPh sb="7" eb="9">
      <t>ホンシャ</t>
    </rPh>
    <rPh sb="21" eb="22">
      <t>カ</t>
    </rPh>
    <rPh sb="22" eb="24">
      <t>シエン</t>
    </rPh>
    <rPh sb="24" eb="26">
      <t>ジギョウ</t>
    </rPh>
    <phoneticPr fontId="2"/>
  </si>
  <si>
    <t>助成率</t>
    <rPh sb="0" eb="3">
      <t>ジョセイリツ</t>
    </rPh>
    <phoneticPr fontId="2"/>
  </si>
  <si>
    <t>助成額</t>
    <rPh sb="0" eb="3">
      <t>ジョセイガク</t>
    </rPh>
    <phoneticPr fontId="2"/>
  </si>
  <si>
    <t>ゼロエミビル化設計支援</t>
  </si>
  <si>
    <t>計画策定</t>
    <phoneticPr fontId="2"/>
  </si>
  <si>
    <t>建築設計</t>
    <phoneticPr fontId="2"/>
  </si>
  <si>
    <t>ＢＥＬＳ　認証申請費</t>
    <rPh sb="5" eb="7">
      <t>ニンショウ</t>
    </rPh>
    <rPh sb="7" eb="9">
      <t>シンセイ</t>
    </rPh>
    <rPh sb="9" eb="10">
      <t>ヒ</t>
    </rPh>
    <phoneticPr fontId="2"/>
  </si>
  <si>
    <t>諸経費</t>
    <rPh sb="0" eb="3">
      <t>ショケイヒ</t>
    </rPh>
    <phoneticPr fontId="2"/>
  </si>
  <si>
    <t>省エネ設備</t>
    <rPh sb="0" eb="1">
      <t>ショウ</t>
    </rPh>
    <rPh sb="3" eb="5">
      <t>セツビ</t>
    </rPh>
    <phoneticPr fontId="2"/>
  </si>
  <si>
    <t>再生可能エネルギー発電設備</t>
    <rPh sb="0" eb="4">
      <t>サイセイカノウ</t>
    </rPh>
    <rPh sb="9" eb="11">
      <t>ハツデン</t>
    </rPh>
    <rPh sb="11" eb="13">
      <t>セツビ</t>
    </rPh>
    <phoneticPr fontId="2"/>
  </si>
  <si>
    <t>ゼロエミビル化設備導入支援
（助成対象経費の2/3、上限額1億5,000万円）</t>
    <rPh sb="6" eb="7">
      <t>カ</t>
    </rPh>
    <rPh sb="7" eb="9">
      <t>セツビ</t>
    </rPh>
    <rPh sb="9" eb="11">
      <t>ドウニュウ</t>
    </rPh>
    <rPh sb="11" eb="13">
      <t>シエン</t>
    </rPh>
    <rPh sb="30" eb="31">
      <t>オク</t>
    </rPh>
    <phoneticPr fontId="5"/>
  </si>
  <si>
    <t>ゼロエミビル化設備導入支援</t>
    <rPh sb="6" eb="7">
      <t>カ</t>
    </rPh>
    <rPh sb="7" eb="11">
      <t>セツビドウニュウ</t>
    </rPh>
    <rPh sb="11" eb="13">
      <t>シエン</t>
    </rPh>
    <phoneticPr fontId="5"/>
  </si>
  <si>
    <t>ver.1.1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</si>
</sst>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"/>
    <numFmt numFmtId="178" formatCode="0.0#"/>
  </numFmts>
  <fonts count="6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6"/>
      <color rgb="FFC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C0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メイリオ"/>
      <family val="2"/>
      <charset val="128"/>
    </font>
    <font>
      <b/>
      <sz val="12"/>
      <color indexed="8"/>
      <name val="游ゴシック"/>
      <family val="3"/>
      <charset val="128"/>
      <scheme val="minor"/>
    </font>
    <font>
      <u/>
      <sz val="12"/>
      <color indexed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メイリオ"/>
      <family val="3"/>
      <charset val="128"/>
    </font>
    <font>
      <sz val="10"/>
      <color rgb="FF000000"/>
      <name val="Arial"/>
      <family val="2"/>
    </font>
    <font>
      <b/>
      <sz val="8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0"/>
      <color rgb="FFFF0000"/>
      <name val="メイリオ"/>
      <family val="2"/>
      <charset val="128"/>
    </font>
    <font>
      <sz val="14"/>
      <color rgb="FFFF0000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E6FC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auto="1"/>
      </bottom>
      <diagonal/>
    </border>
    <border>
      <left/>
      <right style="thick">
        <color indexed="64"/>
      </right>
      <top style="double">
        <color auto="1"/>
      </top>
      <bottom style="double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14" fillId="0" borderId="0" xfId="1" applyFont="1" applyAlignment="1" applyProtection="1">
      <alignment horizontal="right" vertical="center"/>
      <protection hidden="1"/>
    </xf>
    <xf numFmtId="0" fontId="38" fillId="0" borderId="0" xfId="7" applyFont="1" applyProtection="1">
      <alignment vertical="center"/>
      <protection hidden="1"/>
    </xf>
    <xf numFmtId="38" fontId="38" fillId="0" borderId="0" xfId="2" applyFont="1" applyProtection="1">
      <alignment vertical="center"/>
      <protection hidden="1"/>
    </xf>
    <xf numFmtId="176" fontId="38" fillId="0" borderId="34" xfId="2" applyNumberFormat="1" applyFont="1" applyBorder="1" applyAlignment="1" applyProtection="1">
      <alignment horizontal="center" vertical="center"/>
      <protection hidden="1"/>
    </xf>
    <xf numFmtId="176" fontId="38" fillId="6" borderId="34" xfId="2" applyNumberFormat="1" applyFont="1" applyFill="1" applyBorder="1" applyProtection="1">
      <alignment vertical="center"/>
      <protection hidden="1"/>
    </xf>
    <xf numFmtId="176" fontId="41" fillId="0" borderId="18" xfId="2" applyNumberFormat="1" applyFont="1" applyBorder="1" applyAlignment="1" applyProtection="1">
      <alignment horizontal="center" vertical="center"/>
      <protection hidden="1"/>
    </xf>
    <xf numFmtId="176" fontId="41" fillId="6" borderId="18" xfId="2" applyNumberFormat="1" applyFont="1" applyFill="1" applyBorder="1" applyProtection="1">
      <alignment vertical="center"/>
      <protection hidden="1"/>
    </xf>
    <xf numFmtId="0" fontId="40" fillId="0" borderId="0" xfId="7" applyFont="1" applyProtection="1">
      <alignment vertical="center"/>
      <protection hidden="1"/>
    </xf>
    <xf numFmtId="0" fontId="37" fillId="0" borderId="0" xfId="6" applyFont="1" applyProtection="1">
      <alignment vertical="center"/>
      <protection hidden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top"/>
    </xf>
    <xf numFmtId="0" fontId="37" fillId="0" borderId="6" xfId="6" applyFont="1" applyBorder="1" applyProtection="1">
      <alignment vertical="center"/>
      <protection hidden="1"/>
    </xf>
    <xf numFmtId="0" fontId="27" fillId="0" borderId="0" xfId="9" applyFont="1" applyProtection="1">
      <alignment vertical="center"/>
      <protection hidden="1"/>
    </xf>
    <xf numFmtId="0" fontId="23" fillId="0" borderId="0" xfId="9" applyFont="1" applyProtection="1">
      <alignment vertical="center"/>
      <protection hidden="1"/>
    </xf>
    <xf numFmtId="0" fontId="19" fillId="0" borderId="0" xfId="9" applyFont="1" applyProtection="1">
      <alignment vertical="center"/>
      <protection hidden="1"/>
    </xf>
    <xf numFmtId="0" fontId="20" fillId="0" borderId="0" xfId="9" applyFont="1" applyProtection="1">
      <alignment vertical="center"/>
      <protection hidden="1"/>
    </xf>
    <xf numFmtId="0" fontId="22" fillId="0" borderId="0" xfId="9" applyFont="1" applyProtection="1">
      <alignment vertical="center"/>
      <protection hidden="1"/>
    </xf>
    <xf numFmtId="0" fontId="24" fillId="0" borderId="0" xfId="9" applyFont="1" applyAlignment="1" applyProtection="1">
      <alignment horizontal="left" vertical="center"/>
      <protection hidden="1"/>
    </xf>
    <xf numFmtId="0" fontId="25" fillId="0" borderId="0" xfId="9" applyFont="1" applyAlignment="1" applyProtection="1">
      <alignment horizontal="left" vertical="center"/>
      <protection hidden="1"/>
    </xf>
    <xf numFmtId="0" fontId="4" fillId="0" borderId="0" xfId="9" applyFont="1" applyProtection="1">
      <alignment vertical="center"/>
      <protection hidden="1"/>
    </xf>
    <xf numFmtId="0" fontId="33" fillId="0" borderId="0" xfId="9" applyFont="1" applyProtection="1">
      <alignment vertical="center"/>
      <protection hidden="1"/>
    </xf>
    <xf numFmtId="0" fontId="24" fillId="0" borderId="0" xfId="1" applyFont="1">
      <alignment vertical="center"/>
    </xf>
    <xf numFmtId="0" fontId="43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0" fontId="24" fillId="0" borderId="0" xfId="1" quotePrefix="1" applyFont="1">
      <alignment vertical="center"/>
    </xf>
    <xf numFmtId="0" fontId="30" fillId="0" borderId="0" xfId="1" applyFont="1">
      <alignment vertical="center"/>
    </xf>
    <xf numFmtId="0" fontId="37" fillId="4" borderId="0" xfId="6" applyFont="1" applyFill="1" applyProtection="1">
      <alignment vertical="center"/>
      <protection hidden="1"/>
    </xf>
    <xf numFmtId="0" fontId="37" fillId="4" borderId="0" xfId="6" applyFont="1" applyFill="1" applyAlignment="1" applyProtection="1">
      <alignment horizontal="right" vertical="center"/>
      <protection hidden="1"/>
    </xf>
    <xf numFmtId="0" fontId="19" fillId="4" borderId="0" xfId="9" applyFont="1" applyFill="1" applyProtection="1">
      <alignment vertical="center"/>
      <protection hidden="1"/>
    </xf>
    <xf numFmtId="0" fontId="22" fillId="4" borderId="0" xfId="9" applyFont="1" applyFill="1" applyProtection="1">
      <alignment vertical="center"/>
      <protection hidden="1"/>
    </xf>
    <xf numFmtId="0" fontId="21" fillId="4" borderId="0" xfId="9" applyFont="1" applyFill="1" applyAlignment="1" applyProtection="1">
      <alignment horizontal="centerContinuous" vertical="center"/>
      <protection hidden="1"/>
    </xf>
    <xf numFmtId="0" fontId="22" fillId="4" borderId="0" xfId="9" applyFont="1" applyFill="1" applyAlignment="1" applyProtection="1">
      <alignment horizontal="centerContinuous" vertical="center"/>
      <protection hidden="1"/>
    </xf>
    <xf numFmtId="0" fontId="24" fillId="4" borderId="0" xfId="9" applyFont="1" applyFill="1" applyAlignment="1" applyProtection="1">
      <alignment horizontal="left" vertical="center"/>
      <protection hidden="1"/>
    </xf>
    <xf numFmtId="0" fontId="4" fillId="4" borderId="0" xfId="9" applyFont="1" applyFill="1" applyProtection="1">
      <alignment vertical="center"/>
      <protection hidden="1"/>
    </xf>
    <xf numFmtId="0" fontId="3" fillId="4" borderId="0" xfId="9" applyFont="1" applyFill="1" applyProtection="1">
      <alignment vertical="center"/>
      <protection hidden="1"/>
    </xf>
    <xf numFmtId="0" fontId="32" fillId="4" borderId="0" xfId="9" applyFont="1" applyFill="1" applyProtection="1">
      <alignment vertical="center"/>
      <protection hidden="1"/>
    </xf>
    <xf numFmtId="0" fontId="27" fillId="4" borderId="0" xfId="9" applyFont="1" applyFill="1" applyProtection="1">
      <alignment vertical="center"/>
      <protection hidden="1"/>
    </xf>
    <xf numFmtId="0" fontId="26" fillId="4" borderId="0" xfId="9" applyFont="1" applyFill="1" applyAlignment="1" applyProtection="1">
      <alignment horizontal="centerContinuous" vertical="center"/>
      <protection hidden="1"/>
    </xf>
    <xf numFmtId="0" fontId="27" fillId="4" borderId="0" xfId="9" applyFont="1" applyFill="1" applyAlignment="1" applyProtection="1">
      <alignment horizontal="centerContinuous" vertical="center"/>
      <protection hidden="1"/>
    </xf>
    <xf numFmtId="0" fontId="31" fillId="4" borderId="0" xfId="9" applyFont="1" applyFill="1" applyProtection="1">
      <alignment vertical="center"/>
      <protection hidden="1"/>
    </xf>
    <xf numFmtId="38" fontId="38" fillId="4" borderId="0" xfId="2" applyFont="1" applyFill="1" applyAlignment="1" applyProtection="1">
      <alignment horizontal="left" vertical="center"/>
      <protection hidden="1"/>
    </xf>
    <xf numFmtId="0" fontId="34" fillId="0" borderId="0" xfId="1" applyFont="1">
      <alignment vertical="center"/>
    </xf>
    <xf numFmtId="0" fontId="34" fillId="0" borderId="0" xfId="1" applyFont="1" applyAlignment="1" applyProtection="1">
      <alignment horizontal="center" vertical="center"/>
      <protection hidden="1"/>
    </xf>
    <xf numFmtId="0" fontId="38" fillId="6" borderId="4" xfId="1" applyFont="1" applyFill="1" applyBorder="1" applyProtection="1">
      <alignment vertical="center"/>
      <protection hidden="1"/>
    </xf>
    <xf numFmtId="0" fontId="38" fillId="0" borderId="0" xfId="1" applyFont="1" applyProtection="1">
      <alignment vertical="center"/>
      <protection hidden="1"/>
    </xf>
    <xf numFmtId="0" fontId="3" fillId="0" borderId="0" xfId="1" applyProtection="1">
      <alignment vertical="center"/>
      <protection hidden="1"/>
    </xf>
    <xf numFmtId="0" fontId="34" fillId="0" borderId="0" xfId="1" applyFont="1" applyProtection="1">
      <alignment vertical="center"/>
      <protection hidden="1"/>
    </xf>
    <xf numFmtId="0" fontId="38" fillId="0" borderId="0" xfId="1" applyFont="1" applyAlignment="1" applyProtection="1">
      <alignment horizontal="right" vertical="center"/>
      <protection hidden="1"/>
    </xf>
    <xf numFmtId="0" fontId="7" fillId="0" borderId="0" xfId="1" applyFont="1" applyProtection="1">
      <alignment vertical="center"/>
      <protection hidden="1"/>
    </xf>
    <xf numFmtId="0" fontId="7" fillId="0" borderId="54" xfId="1" applyFont="1" applyBorder="1" applyAlignment="1" applyProtection="1">
      <alignment horizontal="center" vertical="center"/>
      <protection hidden="1"/>
    </xf>
    <xf numFmtId="0" fontId="7" fillId="0" borderId="55" xfId="1" applyFont="1" applyBorder="1" applyAlignment="1" applyProtection="1">
      <alignment horizontal="center" vertical="center"/>
      <protection hidden="1"/>
    </xf>
    <xf numFmtId="0" fontId="7" fillId="0" borderId="56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7" fillId="0" borderId="4" xfId="1" applyFont="1" applyBorder="1" applyAlignment="1" applyProtection="1">
      <alignment horizontal="center" vertical="center"/>
      <protection hidden="1"/>
    </xf>
    <xf numFmtId="176" fontId="10" fillId="0" borderId="59" xfId="2" applyNumberFormat="1" applyFont="1" applyFill="1" applyBorder="1" applyAlignment="1" applyProtection="1">
      <alignment horizontal="right" vertical="center" indent="1"/>
      <protection hidden="1"/>
    </xf>
    <xf numFmtId="0" fontId="7" fillId="0" borderId="64" xfId="1" applyFont="1" applyBorder="1" applyProtection="1">
      <alignment vertical="center"/>
      <protection hidden="1"/>
    </xf>
    <xf numFmtId="0" fontId="7" fillId="0" borderId="65" xfId="1" applyFont="1" applyBorder="1" applyProtection="1">
      <alignment vertical="center"/>
      <protection hidden="1"/>
    </xf>
    <xf numFmtId="0" fontId="7" fillId="0" borderId="17" xfId="1" applyFont="1" applyBorder="1" applyAlignment="1" applyProtection="1">
      <alignment horizontal="center" vertical="center"/>
      <protection hidden="1"/>
    </xf>
    <xf numFmtId="0" fontId="7" fillId="0" borderId="18" xfId="1" applyFont="1" applyBorder="1" applyAlignment="1" applyProtection="1">
      <alignment horizontal="center" vertical="center"/>
      <protection hidden="1"/>
    </xf>
    <xf numFmtId="176" fontId="10" fillId="0" borderId="19" xfId="2" applyNumberFormat="1" applyFont="1" applyFill="1" applyBorder="1" applyAlignment="1" applyProtection="1">
      <alignment horizontal="right" vertical="center" indent="1"/>
      <protection hidden="1"/>
    </xf>
    <xf numFmtId="0" fontId="7" fillId="0" borderId="69" xfId="1" applyFont="1" applyBorder="1" applyAlignment="1" applyProtection="1">
      <alignment horizontal="center" vertical="center"/>
      <protection hidden="1"/>
    </xf>
    <xf numFmtId="0" fontId="7" fillId="0" borderId="13" xfId="1" applyFont="1" applyBorder="1" applyAlignment="1" applyProtection="1">
      <alignment horizontal="center" vertical="center"/>
      <protection hidden="1"/>
    </xf>
    <xf numFmtId="176" fontId="10" fillId="0" borderId="70" xfId="2" applyNumberFormat="1" applyFont="1" applyFill="1" applyBorder="1" applyAlignment="1" applyProtection="1">
      <alignment horizontal="right" vertical="center" indent="1"/>
      <protection hidden="1"/>
    </xf>
    <xf numFmtId="0" fontId="7" fillId="0" borderId="71" xfId="1" applyFont="1" applyBorder="1" applyAlignment="1" applyProtection="1">
      <alignment horizontal="center" vertical="center"/>
      <protection hidden="1"/>
    </xf>
    <xf numFmtId="0" fontId="7" fillId="0" borderId="72" xfId="1" applyFont="1" applyBorder="1" applyProtection="1">
      <alignment vertical="center"/>
      <protection hidden="1"/>
    </xf>
    <xf numFmtId="0" fontId="7" fillId="0" borderId="73" xfId="1" applyFont="1" applyBorder="1" applyProtection="1">
      <alignment vertical="center"/>
      <protection hidden="1"/>
    </xf>
    <xf numFmtId="0" fontId="7" fillId="0" borderId="74" xfId="1" applyFont="1" applyBorder="1" applyAlignment="1" applyProtection="1">
      <alignment horizontal="center" vertical="center"/>
      <protection hidden="1"/>
    </xf>
    <xf numFmtId="0" fontId="37" fillId="4" borderId="1" xfId="6" applyFont="1" applyFill="1" applyBorder="1" applyAlignment="1" applyProtection="1">
      <alignment horizontal="center" vertical="center"/>
      <protection hidden="1"/>
    </xf>
    <xf numFmtId="0" fontId="41" fillId="0" borderId="0" xfId="1" applyFont="1" applyAlignment="1" applyProtection="1">
      <alignment horizontal="center" vertical="center"/>
      <protection hidden="1"/>
    </xf>
    <xf numFmtId="0" fontId="38" fillId="8" borderId="4" xfId="1" applyFont="1" applyFill="1" applyBorder="1" applyProtection="1">
      <alignment vertical="center"/>
      <protection hidden="1"/>
    </xf>
    <xf numFmtId="178" fontId="38" fillId="0" borderId="0" xfId="1" applyNumberFormat="1" applyFont="1" applyAlignment="1" applyProtection="1">
      <alignment horizontal="center" vertical="center"/>
      <protection hidden="1"/>
    </xf>
    <xf numFmtId="0" fontId="38" fillId="3" borderId="4" xfId="1" applyFont="1" applyFill="1" applyBorder="1" applyProtection="1">
      <alignment vertical="center"/>
      <protection hidden="1"/>
    </xf>
    <xf numFmtId="0" fontId="38" fillId="0" borderId="4" xfId="1" applyFont="1" applyBorder="1" applyProtection="1">
      <alignment vertical="center"/>
      <protection hidden="1"/>
    </xf>
    <xf numFmtId="0" fontId="41" fillId="0" borderId="0" xfId="1" applyFont="1" applyProtection="1">
      <alignment vertical="center"/>
      <protection hidden="1"/>
    </xf>
    <xf numFmtId="0" fontId="39" fillId="0" borderId="0" xfId="1" applyFont="1" applyProtection="1">
      <alignment vertical="center"/>
      <protection hidden="1"/>
    </xf>
    <xf numFmtId="0" fontId="19" fillId="0" borderId="0" xfId="1" applyFont="1" applyAlignment="1" applyProtection="1">
      <alignment horizontal="right" vertical="center"/>
      <protection hidden="1"/>
    </xf>
    <xf numFmtId="14" fontId="38" fillId="0" borderId="0" xfId="1" quotePrefix="1" applyNumberFormat="1" applyFont="1" applyAlignment="1" applyProtection="1">
      <alignment horizontal="left" vertical="center"/>
      <protection hidden="1"/>
    </xf>
    <xf numFmtId="0" fontId="13" fillId="7" borderId="3" xfId="1" quotePrefix="1" applyFont="1" applyFill="1" applyBorder="1" applyAlignment="1" applyProtection="1">
      <alignment horizontal="center" vertical="center"/>
      <protection hidden="1"/>
    </xf>
    <xf numFmtId="0" fontId="38" fillId="0" borderId="0" xfId="1" applyFont="1" applyAlignment="1" applyProtection="1">
      <alignment horizontal="center" vertical="center"/>
      <protection hidden="1"/>
    </xf>
    <xf numFmtId="0" fontId="38" fillId="8" borderId="4" xfId="1" applyFont="1" applyFill="1" applyBorder="1" applyAlignment="1" applyProtection="1">
      <alignment horizontal="left" vertical="center" shrinkToFit="1"/>
      <protection locked="0"/>
    </xf>
    <xf numFmtId="0" fontId="39" fillId="8" borderId="4" xfId="1" applyFont="1" applyFill="1" applyBorder="1" applyAlignment="1" applyProtection="1">
      <alignment horizontal="left" vertical="center" shrinkToFit="1"/>
      <protection locked="0"/>
    </xf>
    <xf numFmtId="0" fontId="38" fillId="3" borderId="4" xfId="1" applyFont="1" applyFill="1" applyBorder="1" applyAlignment="1" applyProtection="1">
      <alignment horizontal="left" vertical="center"/>
      <protection locked="0"/>
    </xf>
    <xf numFmtId="178" fontId="38" fillId="3" borderId="4" xfId="1" applyNumberFormat="1" applyFont="1" applyFill="1" applyBorder="1" applyAlignment="1" applyProtection="1">
      <alignment horizontal="center" vertical="center"/>
      <protection locked="0"/>
    </xf>
    <xf numFmtId="0" fontId="38" fillId="8" borderId="4" xfId="1" applyFont="1" applyFill="1" applyBorder="1" applyAlignment="1" applyProtection="1">
      <alignment horizontal="center" vertical="center" shrinkToFit="1"/>
      <protection locked="0"/>
    </xf>
    <xf numFmtId="176" fontId="38" fillId="3" borderId="4" xfId="2" applyNumberFormat="1" applyFont="1" applyFill="1" applyBorder="1" applyProtection="1">
      <alignment vertical="center"/>
      <protection locked="0"/>
    </xf>
    <xf numFmtId="176" fontId="38" fillId="6" borderId="4" xfId="2" applyNumberFormat="1" applyFont="1" applyFill="1" applyBorder="1" applyProtection="1">
      <alignment vertical="center"/>
      <protection hidden="1"/>
    </xf>
    <xf numFmtId="0" fontId="38" fillId="0" borderId="4" xfId="1" applyFont="1" applyBorder="1" applyAlignment="1" applyProtection="1">
      <alignment horizontal="left" vertical="center"/>
      <protection locked="0"/>
    </xf>
    <xf numFmtId="178" fontId="38" fillId="0" borderId="34" xfId="1" applyNumberFormat="1" applyFont="1" applyBorder="1" applyAlignment="1" applyProtection="1">
      <alignment horizontal="center" vertical="center"/>
      <protection hidden="1"/>
    </xf>
    <xf numFmtId="0" fontId="38" fillId="0" borderId="34" xfId="1" applyFont="1" applyBorder="1" applyAlignment="1" applyProtection="1">
      <alignment horizontal="center" vertical="center"/>
      <protection hidden="1"/>
    </xf>
    <xf numFmtId="0" fontId="38" fillId="0" borderId="35" xfId="1" applyFont="1" applyBorder="1" applyAlignment="1" applyProtection="1">
      <alignment horizontal="center" vertical="center"/>
      <protection hidden="1"/>
    </xf>
    <xf numFmtId="178" fontId="41" fillId="0" borderId="18" xfId="1" applyNumberFormat="1" applyFont="1" applyBorder="1" applyAlignment="1" applyProtection="1">
      <alignment horizontal="center" vertical="center"/>
      <protection hidden="1"/>
    </xf>
    <xf numFmtId="0" fontId="41" fillId="0" borderId="18" xfId="1" applyFont="1" applyBorder="1" applyAlignment="1" applyProtection="1">
      <alignment horizontal="center" vertical="center"/>
      <protection hidden="1"/>
    </xf>
    <xf numFmtId="0" fontId="38" fillId="0" borderId="19" xfId="1" applyFont="1" applyBorder="1" applyAlignment="1" applyProtection="1">
      <alignment horizontal="center" vertical="center"/>
      <protection hidden="1"/>
    </xf>
    <xf numFmtId="14" fontId="38" fillId="0" borderId="9" xfId="1" quotePrefix="1" applyNumberFormat="1" applyFont="1" applyBorder="1" applyAlignment="1" applyProtection="1">
      <alignment horizontal="left" vertical="center"/>
      <protection hidden="1"/>
    </xf>
    <xf numFmtId="56" fontId="12" fillId="0" borderId="0" xfId="1" quotePrefix="1" applyNumberFormat="1" applyFont="1" applyAlignment="1" applyProtection="1">
      <alignment horizontal="left" vertical="center"/>
      <protection hidden="1"/>
    </xf>
    <xf numFmtId="0" fontId="38" fillId="0" borderId="9" xfId="1" quotePrefix="1" applyFont="1" applyBorder="1" applyAlignment="1" applyProtection="1">
      <alignment horizontal="left" vertical="center"/>
      <protection hidden="1"/>
    </xf>
    <xf numFmtId="0" fontId="0" fillId="9" borderId="0" xfId="0" applyFill="1">
      <alignment vertical="center"/>
    </xf>
    <xf numFmtId="0" fontId="0" fillId="9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38" fontId="10" fillId="0" borderId="75" xfId="14" applyFont="1" applyFill="1" applyBorder="1" applyAlignment="1" applyProtection="1">
      <alignment horizontal="center" vertical="center"/>
      <protection hidden="1"/>
    </xf>
    <xf numFmtId="176" fontId="10" fillId="7" borderId="58" xfId="1" applyNumberFormat="1" applyFont="1" applyFill="1" applyBorder="1" applyAlignment="1" applyProtection="1">
      <alignment horizontal="right" vertical="center" indent="1"/>
      <protection locked="0"/>
    </xf>
    <xf numFmtId="0" fontId="14" fillId="4" borderId="6" xfId="1" applyFont="1" applyFill="1" applyBorder="1" applyAlignment="1" applyProtection="1">
      <alignment vertical="center" wrapText="1"/>
      <protection hidden="1"/>
    </xf>
    <xf numFmtId="12" fontId="14" fillId="4" borderId="4" xfId="1" applyNumberFormat="1" applyFont="1" applyFill="1" applyBorder="1" applyAlignment="1" applyProtection="1">
      <alignment vertical="center" wrapText="1"/>
      <protection hidden="1"/>
    </xf>
    <xf numFmtId="38" fontId="14" fillId="4" borderId="4" xfId="14" applyFont="1" applyFill="1" applyBorder="1" applyAlignment="1" applyProtection="1">
      <alignment vertical="center" wrapText="1"/>
      <protection hidden="1"/>
    </xf>
    <xf numFmtId="38" fontId="3" fillId="0" borderId="4" xfId="14" applyFont="1" applyFill="1" applyBorder="1" applyProtection="1">
      <alignment vertical="center"/>
      <protection hidden="1"/>
    </xf>
    <xf numFmtId="0" fontId="54" fillId="10" borderId="4" xfId="1" applyFont="1" applyFill="1" applyBorder="1" applyAlignment="1" applyProtection="1">
      <alignment horizontal="center" vertical="center"/>
      <protection hidden="1"/>
    </xf>
    <xf numFmtId="38" fontId="6" fillId="10" borderId="4" xfId="14" applyFont="1" applyFill="1" applyBorder="1" applyProtection="1">
      <alignment vertical="center"/>
      <protection hidden="1"/>
    </xf>
    <xf numFmtId="0" fontId="6" fillId="10" borderId="4" xfId="1" applyFont="1" applyFill="1" applyBorder="1" applyAlignment="1" applyProtection="1">
      <alignment horizontal="center" vertical="center"/>
      <protection hidden="1"/>
    </xf>
    <xf numFmtId="0" fontId="6" fillId="0" borderId="0" xfId="1" applyFont="1" applyProtection="1">
      <alignment vertical="center"/>
      <protection hidden="1"/>
    </xf>
    <xf numFmtId="0" fontId="54" fillId="11" borderId="4" xfId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Protection="1">
      <alignment vertical="center"/>
      <protection hidden="1"/>
    </xf>
    <xf numFmtId="0" fontId="56" fillId="0" borderId="0" xfId="1" applyFont="1">
      <alignment vertical="center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42" fillId="12" borderId="4" xfId="6" applyFont="1" applyFill="1" applyBorder="1" applyAlignment="1" applyProtection="1">
      <alignment horizontal="center" vertical="center"/>
      <protection locked="0"/>
    </xf>
    <xf numFmtId="0" fontId="55" fillId="12" borderId="4" xfId="1" applyFont="1" applyFill="1" applyBorder="1" applyAlignment="1" applyProtection="1">
      <alignment horizontal="center" vertical="center"/>
      <protection locked="0"/>
    </xf>
    <xf numFmtId="38" fontId="37" fillId="4" borderId="1" xfId="8" applyFont="1" applyFill="1" applyBorder="1" applyAlignment="1" applyProtection="1">
      <alignment horizontal="center" vertical="center"/>
      <protection hidden="1"/>
    </xf>
    <xf numFmtId="0" fontId="56" fillId="0" borderId="0" xfId="1" applyFont="1" applyProtection="1">
      <alignment vertical="center"/>
      <protection hidden="1"/>
    </xf>
    <xf numFmtId="0" fontId="55" fillId="12" borderId="4" xfId="1" applyFont="1" applyFill="1" applyBorder="1" applyAlignment="1" applyProtection="1">
      <alignment horizontal="center" vertical="center"/>
      <protection hidden="1"/>
    </xf>
    <xf numFmtId="0" fontId="60" fillId="12" borderId="4" xfId="6" applyFont="1" applyFill="1" applyBorder="1" applyAlignment="1" applyProtection="1">
      <alignment horizontal="center" vertical="center"/>
      <protection hidden="1"/>
    </xf>
    <xf numFmtId="176" fontId="10" fillId="7" borderId="58" xfId="1" applyNumberFormat="1" applyFont="1" applyFill="1" applyBorder="1" applyAlignment="1" applyProtection="1">
      <alignment horizontal="right" vertical="center" indent="1"/>
      <protection hidden="1"/>
    </xf>
    <xf numFmtId="0" fontId="41" fillId="5" borderId="4" xfId="7" applyFont="1" applyFill="1" applyBorder="1" applyAlignment="1" applyProtection="1">
      <alignment horizontal="center" vertical="center"/>
      <protection hidden="1"/>
    </xf>
    <xf numFmtId="0" fontId="39" fillId="8" borderId="4" xfId="1" applyFont="1" applyFill="1" applyBorder="1" applyAlignment="1" applyProtection="1">
      <alignment horizontal="left" vertical="center" shrinkToFit="1"/>
      <protection hidden="1"/>
    </xf>
    <xf numFmtId="0" fontId="38" fillId="3" borderId="4" xfId="1" applyFont="1" applyFill="1" applyBorder="1" applyAlignment="1" applyProtection="1">
      <alignment horizontal="left" vertical="center"/>
      <protection hidden="1"/>
    </xf>
    <xf numFmtId="178" fontId="38" fillId="3" borderId="4" xfId="1" applyNumberFormat="1" applyFont="1" applyFill="1" applyBorder="1" applyAlignment="1" applyProtection="1">
      <alignment horizontal="center" vertical="center"/>
      <protection hidden="1"/>
    </xf>
    <xf numFmtId="0" fontId="38" fillId="8" borderId="4" xfId="1" applyFont="1" applyFill="1" applyBorder="1" applyAlignment="1" applyProtection="1">
      <alignment horizontal="center" vertical="center" shrinkToFit="1"/>
      <protection hidden="1"/>
    </xf>
    <xf numFmtId="176" fontId="38" fillId="3" borderId="4" xfId="2" applyNumberFormat="1" applyFont="1" applyFill="1" applyBorder="1" applyProtection="1">
      <alignment vertical="center"/>
      <protection hidden="1"/>
    </xf>
    <xf numFmtId="0" fontId="38" fillId="0" borderId="4" xfId="1" applyFont="1" applyBorder="1" applyAlignment="1" applyProtection="1">
      <alignment horizontal="left" vertical="center"/>
      <protection hidden="1"/>
    </xf>
    <xf numFmtId="0" fontId="38" fillId="3" borderId="4" xfId="0" applyFont="1" applyFill="1" applyBorder="1" applyAlignment="1" applyProtection="1">
      <alignment horizontal="left" vertical="center"/>
      <protection hidden="1"/>
    </xf>
    <xf numFmtId="178" fontId="38" fillId="3" borderId="4" xfId="0" applyNumberFormat="1" applyFont="1" applyFill="1" applyBorder="1" applyAlignment="1" applyProtection="1">
      <alignment horizontal="center" vertical="center"/>
      <protection hidden="1"/>
    </xf>
    <xf numFmtId="0" fontId="38" fillId="8" borderId="4" xfId="0" applyFont="1" applyFill="1" applyBorder="1" applyAlignment="1" applyProtection="1">
      <alignment horizontal="center" vertical="center" shrinkToFit="1"/>
      <protection hidden="1"/>
    </xf>
    <xf numFmtId="0" fontId="3" fillId="0" borderId="0" xfId="1" applyAlignment="1" applyProtection="1">
      <alignment horizontal="right" vertical="center"/>
      <protection hidden="1"/>
    </xf>
    <xf numFmtId="0" fontId="38" fillId="3" borderId="4" xfId="1" applyFont="1" applyFill="1" applyBorder="1" applyAlignment="1" applyProtection="1">
      <alignment horizontal="left" vertical="center"/>
      <protection locked="0" hidden="1"/>
    </xf>
    <xf numFmtId="178" fontId="38" fillId="3" borderId="4" xfId="1" applyNumberFormat="1" applyFont="1" applyFill="1" applyBorder="1" applyAlignment="1" applyProtection="1">
      <alignment horizontal="center" vertical="center"/>
      <protection locked="0" hidden="1"/>
    </xf>
    <xf numFmtId="0" fontId="38" fillId="8" borderId="4" xfId="1" applyFont="1" applyFill="1" applyBorder="1" applyAlignment="1" applyProtection="1">
      <alignment horizontal="center" vertical="center" shrinkToFit="1"/>
      <protection locked="0" hidden="1"/>
    </xf>
    <xf numFmtId="176" fontId="38" fillId="3" borderId="4" xfId="2" applyNumberFormat="1" applyFont="1" applyFill="1" applyBorder="1" applyProtection="1">
      <alignment vertical="center"/>
      <protection locked="0" hidden="1"/>
    </xf>
    <xf numFmtId="0" fontId="38" fillId="3" borderId="4" xfId="0" applyFont="1" applyFill="1" applyBorder="1" applyAlignment="1" applyProtection="1">
      <alignment horizontal="left" vertical="center"/>
      <protection locked="0" hidden="1"/>
    </xf>
    <xf numFmtId="178" fontId="38" fillId="3" borderId="4" xfId="0" applyNumberFormat="1" applyFont="1" applyFill="1" applyBorder="1" applyAlignment="1" applyProtection="1">
      <alignment horizontal="center" vertical="center"/>
      <protection locked="0" hidden="1"/>
    </xf>
    <xf numFmtId="0" fontId="40" fillId="5" borderId="4" xfId="7" applyFont="1" applyFill="1" applyBorder="1" applyAlignment="1">
      <alignment horizontal="center" vertical="center"/>
    </xf>
    <xf numFmtId="0" fontId="53" fillId="0" borderId="0" xfId="0" applyFont="1">
      <alignment vertical="center"/>
    </xf>
    <xf numFmtId="38" fontId="3" fillId="0" borderId="0" xfId="14" applyFont="1" applyFill="1" applyBorder="1" applyProtection="1">
      <alignment vertical="center"/>
      <protection hidden="1"/>
    </xf>
    <xf numFmtId="0" fontId="54" fillId="0" borderId="0" xfId="1" applyFont="1" applyAlignment="1" applyProtection="1">
      <alignment horizontal="center" vertical="center"/>
      <protection hidden="1"/>
    </xf>
    <xf numFmtId="38" fontId="37" fillId="4" borderId="1" xfId="8" applyFont="1" applyFill="1" applyBorder="1" applyAlignment="1" applyProtection="1">
      <alignment horizontal="right" vertical="center"/>
      <protection hidden="1"/>
    </xf>
    <xf numFmtId="176" fontId="38" fillId="0" borderId="0" xfId="1" applyNumberFormat="1" applyFont="1" applyProtection="1">
      <alignment vertical="center"/>
      <protection hidden="1"/>
    </xf>
    <xf numFmtId="0" fontId="8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24" fillId="0" borderId="0" xfId="1" applyFont="1">
      <alignment vertical="center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vertical="top"/>
    </xf>
    <xf numFmtId="0" fontId="14" fillId="12" borderId="1" xfId="0" applyFont="1" applyFill="1" applyBorder="1" applyAlignment="1" applyProtection="1">
      <alignment horizontal="center" vertical="center"/>
      <protection hidden="1"/>
    </xf>
    <xf numFmtId="0" fontId="14" fillId="12" borderId="3" xfId="0" applyFont="1" applyFill="1" applyBorder="1" applyAlignment="1" applyProtection="1">
      <alignment horizontal="center" vertical="center"/>
      <protection hidden="1"/>
    </xf>
    <xf numFmtId="0" fontId="37" fillId="4" borderId="1" xfId="6" applyFont="1" applyFill="1" applyBorder="1" applyAlignment="1" applyProtection="1">
      <alignment horizontal="center" vertical="center"/>
      <protection hidden="1"/>
    </xf>
    <xf numFmtId="0" fontId="37" fillId="4" borderId="3" xfId="6" applyFont="1" applyFill="1" applyBorder="1" applyAlignment="1" applyProtection="1">
      <alignment horizontal="center" vertical="center"/>
      <protection hidden="1"/>
    </xf>
    <xf numFmtId="38" fontId="37" fillId="12" borderId="1" xfId="8" applyFont="1" applyFill="1" applyBorder="1" applyAlignment="1" applyProtection="1">
      <alignment horizontal="right" vertical="center"/>
      <protection locked="0"/>
    </xf>
    <xf numFmtId="38" fontId="37" fillId="12" borderId="3" xfId="8" applyFont="1" applyFill="1" applyBorder="1" applyAlignment="1" applyProtection="1">
      <alignment horizontal="right" vertical="center"/>
      <protection locked="0"/>
    </xf>
    <xf numFmtId="0" fontId="37" fillId="4" borderId="78" xfId="6" applyFont="1" applyFill="1" applyBorder="1" applyAlignment="1" applyProtection="1">
      <alignment horizontal="center" vertical="center"/>
      <protection hidden="1"/>
    </xf>
    <xf numFmtId="0" fontId="37" fillId="4" borderId="79" xfId="6" applyFont="1" applyFill="1" applyBorder="1" applyAlignment="1" applyProtection="1">
      <alignment horizontal="center" vertical="center"/>
      <protection hidden="1"/>
    </xf>
    <xf numFmtId="0" fontId="37" fillId="4" borderId="80" xfId="6" applyFont="1" applyFill="1" applyBorder="1" applyAlignment="1" applyProtection="1">
      <alignment horizontal="center" vertical="center"/>
      <protection hidden="1"/>
    </xf>
    <xf numFmtId="38" fontId="37" fillId="4" borderId="81" xfId="14" applyFont="1" applyFill="1" applyBorder="1" applyAlignment="1" applyProtection="1">
      <alignment horizontal="right" vertical="center"/>
      <protection hidden="1"/>
    </xf>
    <xf numFmtId="38" fontId="37" fillId="4" borderId="82" xfId="14" applyFont="1" applyFill="1" applyBorder="1" applyAlignment="1" applyProtection="1">
      <alignment horizontal="right" vertical="center"/>
      <protection hidden="1"/>
    </xf>
    <xf numFmtId="38" fontId="37" fillId="4" borderId="83" xfId="14" applyFont="1" applyFill="1" applyBorder="1" applyAlignment="1" applyProtection="1">
      <alignment horizontal="right" vertical="center"/>
      <protection hidden="1"/>
    </xf>
    <xf numFmtId="0" fontId="7" fillId="0" borderId="1" xfId="1" applyFont="1" applyBorder="1" applyAlignment="1" applyProtection="1">
      <alignment horizontal="left" vertical="center" indent="1" shrinkToFit="1"/>
      <protection hidden="1"/>
    </xf>
    <xf numFmtId="0" fontId="7" fillId="0" borderId="58" xfId="1" applyFont="1" applyBorder="1" applyAlignment="1" applyProtection="1">
      <alignment horizontal="left" vertical="center" indent="1" shrinkToFit="1"/>
      <protection hidden="1"/>
    </xf>
    <xf numFmtId="0" fontId="40" fillId="0" borderId="15" xfId="1" applyFont="1" applyBorder="1" applyAlignment="1" applyProtection="1">
      <alignment horizontal="left" vertical="center" wrapText="1"/>
      <protection hidden="1"/>
    </xf>
    <xf numFmtId="0" fontId="7" fillId="0" borderId="61" xfId="1" applyFont="1" applyBorder="1" applyAlignment="1" applyProtection="1">
      <alignment horizontal="left" vertical="center" indent="1" shrinkToFit="1"/>
      <protection hidden="1"/>
    </xf>
    <xf numFmtId="0" fontId="7" fillId="0" borderId="62" xfId="1" applyFont="1" applyBorder="1" applyAlignment="1" applyProtection="1">
      <alignment horizontal="left" vertical="center" indent="1" shrinkToFit="1"/>
      <protection hidden="1"/>
    </xf>
    <xf numFmtId="0" fontId="7" fillId="0" borderId="50" xfId="1" applyFont="1" applyBorder="1" applyAlignment="1" applyProtection="1">
      <alignment horizontal="left" vertical="center" indent="4"/>
      <protection hidden="1"/>
    </xf>
    <xf numFmtId="0" fontId="7" fillId="0" borderId="51" xfId="1" applyFont="1" applyBorder="1" applyAlignment="1" applyProtection="1">
      <alignment horizontal="left" vertical="center" indent="4"/>
      <protection hidden="1"/>
    </xf>
    <xf numFmtId="0" fontId="7" fillId="0" borderId="52" xfId="1" applyFont="1" applyBorder="1" applyAlignment="1" applyProtection="1">
      <alignment horizontal="left" vertical="center" indent="4"/>
      <protection hidden="1"/>
    </xf>
    <xf numFmtId="176" fontId="10" fillId="0" borderId="50" xfId="2" applyNumberFormat="1" applyFont="1" applyFill="1" applyBorder="1" applyAlignment="1" applyProtection="1">
      <alignment horizontal="right" vertical="center" indent="1"/>
      <protection hidden="1"/>
    </xf>
    <xf numFmtId="176" fontId="10" fillId="0" borderId="51" xfId="2" applyNumberFormat="1" applyFont="1" applyFill="1" applyBorder="1" applyAlignment="1" applyProtection="1">
      <alignment horizontal="right" vertical="center" indent="1"/>
      <protection hidden="1"/>
    </xf>
    <xf numFmtId="176" fontId="10" fillId="0" borderId="52" xfId="2" applyNumberFormat="1" applyFont="1" applyFill="1" applyBorder="1" applyAlignment="1" applyProtection="1">
      <alignment horizontal="right" vertical="center" indent="1"/>
      <protection hidden="1"/>
    </xf>
    <xf numFmtId="0" fontId="7" fillId="0" borderId="66" xfId="1" applyFont="1" applyBorder="1" applyAlignment="1" applyProtection="1">
      <alignment horizontal="left" vertical="center" indent="4"/>
      <protection hidden="1"/>
    </xf>
    <xf numFmtId="0" fontId="7" fillId="0" borderId="2" xfId="1" applyFont="1" applyBorder="1" applyAlignment="1" applyProtection="1">
      <alignment horizontal="left" vertical="center" indent="4"/>
      <protection hidden="1"/>
    </xf>
    <xf numFmtId="0" fontId="7" fillId="0" borderId="58" xfId="1" applyFont="1" applyBorder="1" applyAlignment="1" applyProtection="1">
      <alignment horizontal="left" vertical="center" indent="4"/>
      <protection hidden="1"/>
    </xf>
    <xf numFmtId="176" fontId="10" fillId="7" borderId="66" xfId="1" applyNumberFormat="1" applyFont="1" applyFill="1" applyBorder="1" applyAlignment="1" applyProtection="1">
      <alignment horizontal="right" vertical="center" indent="1"/>
      <protection locked="0"/>
    </xf>
    <xf numFmtId="176" fontId="10" fillId="7" borderId="2" xfId="1" applyNumberFormat="1" applyFont="1" applyFill="1" applyBorder="1" applyAlignment="1" applyProtection="1">
      <alignment horizontal="right" vertical="center" indent="1"/>
      <protection locked="0"/>
    </xf>
    <xf numFmtId="176" fontId="10" fillId="7" borderId="58" xfId="1" applyNumberFormat="1" applyFont="1" applyFill="1" applyBorder="1" applyAlignment="1" applyProtection="1">
      <alignment horizontal="right" vertical="center" indent="1"/>
      <protection locked="0"/>
    </xf>
    <xf numFmtId="0" fontId="7" fillId="0" borderId="67" xfId="1" applyFont="1" applyBorder="1" applyAlignment="1" applyProtection="1">
      <alignment horizontal="left" vertical="center" wrapText="1" indent="4"/>
      <protection hidden="1"/>
    </xf>
    <xf numFmtId="0" fontId="7" fillId="0" borderId="20" xfId="1" applyFont="1" applyBorder="1" applyAlignment="1" applyProtection="1">
      <alignment horizontal="left" vertical="center" wrapText="1" indent="4"/>
      <protection hidden="1"/>
    </xf>
    <xf numFmtId="0" fontId="7" fillId="0" borderId="68" xfId="1" applyFont="1" applyBorder="1" applyAlignment="1" applyProtection="1">
      <alignment horizontal="left" vertical="center" wrapText="1" indent="4"/>
      <protection hidden="1"/>
    </xf>
    <xf numFmtId="176" fontId="10" fillId="0" borderId="67" xfId="2" applyNumberFormat="1" applyFont="1" applyFill="1" applyBorder="1" applyAlignment="1" applyProtection="1">
      <alignment horizontal="right" vertical="center" indent="1"/>
      <protection hidden="1"/>
    </xf>
    <xf numFmtId="176" fontId="10" fillId="0" borderId="20" xfId="2" applyNumberFormat="1" applyFont="1" applyFill="1" applyBorder="1" applyAlignment="1" applyProtection="1">
      <alignment horizontal="right" vertical="center" indent="1"/>
      <protection hidden="1"/>
    </xf>
    <xf numFmtId="176" fontId="10" fillId="0" borderId="68" xfId="2" applyNumberFormat="1" applyFont="1" applyFill="1" applyBorder="1" applyAlignment="1" applyProtection="1">
      <alignment horizontal="right" vertical="center" indent="1"/>
      <protection hidden="1"/>
    </xf>
    <xf numFmtId="0" fontId="7" fillId="0" borderId="57" xfId="1" applyFont="1" applyBorder="1" applyAlignment="1" applyProtection="1">
      <alignment horizontal="center" vertical="center" textRotation="255" wrapText="1"/>
      <protection hidden="1"/>
    </xf>
    <xf numFmtId="0" fontId="7" fillId="0" borderId="60" xfId="1" applyFont="1" applyBorder="1" applyAlignment="1" applyProtection="1">
      <alignment horizontal="center" vertical="center" textRotation="255" wrapText="1"/>
      <protection hidden="1"/>
    </xf>
    <xf numFmtId="0" fontId="7" fillId="0" borderId="63" xfId="1" applyFont="1" applyBorder="1" applyAlignment="1" applyProtection="1">
      <alignment horizontal="center" vertical="center" textRotation="255" wrapText="1"/>
      <protection hidden="1"/>
    </xf>
    <xf numFmtId="0" fontId="7" fillId="0" borderId="66" xfId="1" applyFont="1" applyBorder="1" applyAlignment="1" applyProtection="1">
      <alignment horizontal="left" vertical="center" wrapText="1" indent="5"/>
      <protection hidden="1"/>
    </xf>
    <xf numFmtId="0" fontId="7" fillId="0" borderId="2" xfId="1" applyFont="1" applyBorder="1" applyAlignment="1" applyProtection="1">
      <alignment horizontal="left" vertical="center" wrapText="1" indent="5"/>
      <protection hidden="1"/>
    </xf>
    <xf numFmtId="0" fontId="7" fillId="0" borderId="58" xfId="1" applyFont="1" applyBorder="1" applyAlignment="1" applyProtection="1">
      <alignment horizontal="left" vertical="center" wrapText="1" indent="5"/>
      <protection hidden="1"/>
    </xf>
    <xf numFmtId="0" fontId="10" fillId="0" borderId="66" xfId="2" applyNumberFormat="1" applyFont="1" applyFill="1" applyBorder="1" applyAlignment="1" applyProtection="1">
      <alignment horizontal="center" vertical="center"/>
      <protection hidden="1"/>
    </xf>
    <xf numFmtId="0" fontId="10" fillId="0" borderId="2" xfId="2" applyNumberFormat="1" applyFont="1" applyFill="1" applyBorder="1" applyAlignment="1" applyProtection="1">
      <alignment horizontal="center" vertical="center"/>
      <protection hidden="1"/>
    </xf>
    <xf numFmtId="0" fontId="10" fillId="0" borderId="58" xfId="2" applyNumberFormat="1" applyFont="1" applyFill="1" applyBorder="1" applyAlignment="1" applyProtection="1">
      <alignment horizontal="center" vertical="center"/>
      <protection hidden="1"/>
    </xf>
    <xf numFmtId="0" fontId="7" fillId="0" borderId="67" xfId="1" applyFont="1" applyBorder="1" applyAlignment="1" applyProtection="1">
      <alignment horizontal="left" vertical="center" wrapText="1" indent="5"/>
      <protection hidden="1"/>
    </xf>
    <xf numFmtId="0" fontId="7" fillId="0" borderId="20" xfId="1" applyFont="1" applyBorder="1" applyAlignment="1" applyProtection="1">
      <alignment horizontal="left" vertical="center" wrapText="1" indent="5"/>
      <protection hidden="1"/>
    </xf>
    <xf numFmtId="0" fontId="7" fillId="0" borderId="68" xfId="1" applyFont="1" applyBorder="1" applyAlignment="1" applyProtection="1">
      <alignment horizontal="left" vertical="center" wrapText="1" indent="5"/>
      <protection hidden="1"/>
    </xf>
    <xf numFmtId="38" fontId="51" fillId="0" borderId="67" xfId="2" applyFont="1" applyFill="1" applyBorder="1" applyAlignment="1" applyProtection="1">
      <alignment horizontal="center" vertical="center"/>
      <protection hidden="1"/>
    </xf>
    <xf numFmtId="38" fontId="51" fillId="0" borderId="20" xfId="2" applyFont="1" applyFill="1" applyBorder="1" applyAlignment="1" applyProtection="1">
      <alignment horizontal="center" vertical="center"/>
      <protection hidden="1"/>
    </xf>
    <xf numFmtId="38" fontId="51" fillId="0" borderId="68" xfId="2" applyFont="1" applyFill="1" applyBorder="1" applyAlignment="1" applyProtection="1">
      <alignment horizontal="center" vertical="center"/>
      <protection hidden="1"/>
    </xf>
    <xf numFmtId="0" fontId="7" fillId="0" borderId="50" xfId="1" applyFont="1" applyBorder="1" applyAlignment="1" applyProtection="1">
      <alignment horizontal="left" vertical="center" wrapText="1" indent="5"/>
      <protection hidden="1"/>
    </xf>
    <xf numFmtId="0" fontId="7" fillId="0" borderId="51" xfId="1" applyFont="1" applyBorder="1" applyAlignment="1" applyProtection="1">
      <alignment horizontal="left" vertical="center" wrapText="1" indent="5"/>
      <protection hidden="1"/>
    </xf>
    <xf numFmtId="0" fontId="7" fillId="0" borderId="52" xfId="1" applyFont="1" applyBorder="1" applyAlignment="1" applyProtection="1">
      <alignment horizontal="left" vertical="center" wrapText="1" indent="5"/>
      <protection hidden="1"/>
    </xf>
    <xf numFmtId="0" fontId="14" fillId="4" borderId="1" xfId="1" applyFont="1" applyFill="1" applyBorder="1" applyAlignment="1" applyProtection="1">
      <alignment vertical="center" wrapText="1"/>
      <protection hidden="1"/>
    </xf>
    <xf numFmtId="0" fontId="14" fillId="4" borderId="2" xfId="1" applyFont="1" applyFill="1" applyBorder="1" applyAlignment="1" applyProtection="1">
      <alignment vertical="center" wrapText="1"/>
      <protection hidden="1"/>
    </xf>
    <xf numFmtId="0" fontId="15" fillId="4" borderId="12" xfId="1" applyFont="1" applyFill="1" applyBorder="1" applyAlignment="1" applyProtection="1">
      <alignment horizontal="center" vertical="center" wrapText="1"/>
      <protection hidden="1"/>
    </xf>
    <xf numFmtId="0" fontId="15" fillId="4" borderId="8" xfId="1" applyFont="1" applyFill="1" applyBorder="1" applyAlignment="1" applyProtection="1">
      <alignment horizontal="center" vertical="center" wrapText="1"/>
      <protection hidden="1"/>
    </xf>
    <xf numFmtId="0" fontId="15" fillId="4" borderId="11" xfId="1" applyFont="1" applyFill="1" applyBorder="1" applyAlignment="1" applyProtection="1">
      <alignment horizontal="center" vertical="center" wrapText="1"/>
      <protection hidden="1"/>
    </xf>
    <xf numFmtId="0" fontId="15" fillId="4" borderId="10" xfId="1" applyFont="1" applyFill="1" applyBorder="1" applyAlignment="1" applyProtection="1">
      <alignment horizontal="center" vertical="center" wrapText="1"/>
      <protection hidden="1"/>
    </xf>
    <xf numFmtId="38" fontId="10" fillId="0" borderId="50" xfId="2" applyFont="1" applyFill="1" applyBorder="1" applyAlignment="1" applyProtection="1">
      <alignment horizontal="center" vertical="center"/>
      <protection hidden="1"/>
    </xf>
    <xf numFmtId="38" fontId="10" fillId="0" borderId="51" xfId="2" applyFont="1" applyFill="1" applyBorder="1" applyAlignment="1" applyProtection="1">
      <alignment horizontal="center" vertical="center"/>
      <protection hidden="1"/>
    </xf>
    <xf numFmtId="38" fontId="10" fillId="0" borderId="52" xfId="2" applyFont="1" applyFill="1" applyBorder="1" applyAlignment="1" applyProtection="1">
      <alignment horizontal="center" vertical="center"/>
      <protection hidden="1"/>
    </xf>
    <xf numFmtId="0" fontId="49" fillId="0" borderId="0" xfId="1" applyFont="1" applyAlignment="1" applyProtection="1">
      <alignment horizontal="center" vertical="center"/>
      <protection hidden="1"/>
    </xf>
    <xf numFmtId="0" fontId="50" fillId="0" borderId="48" xfId="1" applyFont="1" applyBorder="1" applyAlignment="1" applyProtection="1">
      <alignment horizontal="center" vertical="center"/>
      <protection hidden="1"/>
    </xf>
    <xf numFmtId="0" fontId="7" fillId="0" borderId="14" xfId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 applyProtection="1">
      <alignment horizontal="center" vertical="center" wrapText="1"/>
      <protection hidden="1"/>
    </xf>
    <xf numFmtId="0" fontId="7" fillId="0" borderId="49" xfId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center" vertical="center" wrapText="1"/>
      <protection hidden="1"/>
    </xf>
    <xf numFmtId="0" fontId="7" fillId="0" borderId="48" xfId="1" applyFont="1" applyBorder="1" applyAlignment="1" applyProtection="1">
      <alignment horizontal="center" vertical="center" wrapText="1"/>
      <protection hidden="1"/>
    </xf>
    <xf numFmtId="0" fontId="7" fillId="0" borderId="53" xfId="1" applyFont="1" applyBorder="1" applyAlignment="1" applyProtection="1">
      <alignment horizontal="center" vertical="center" wrapText="1"/>
      <protection hidden="1"/>
    </xf>
    <xf numFmtId="0" fontId="7" fillId="0" borderId="50" xfId="1" applyFont="1" applyBorder="1" applyAlignment="1" applyProtection="1">
      <alignment horizontal="center" vertical="center"/>
      <protection hidden="1"/>
    </xf>
    <xf numFmtId="0" fontId="7" fillId="0" borderId="51" xfId="1" applyFont="1" applyBorder="1" applyAlignment="1" applyProtection="1">
      <alignment horizontal="center" vertical="center"/>
      <protection hidden="1"/>
    </xf>
    <xf numFmtId="0" fontId="7" fillId="0" borderId="52" xfId="1" applyFont="1" applyBorder="1" applyAlignment="1" applyProtection="1">
      <alignment horizontal="center" vertical="center"/>
      <protection hidden="1"/>
    </xf>
    <xf numFmtId="0" fontId="7" fillId="0" borderId="47" xfId="1" applyFont="1" applyBorder="1" applyAlignment="1" applyProtection="1">
      <alignment horizontal="center" vertical="center"/>
      <protection hidden="1"/>
    </xf>
    <xf numFmtId="0" fontId="7" fillId="0" borderId="75" xfId="1" applyFont="1" applyBorder="1" applyAlignment="1" applyProtection="1">
      <alignment horizontal="center" vertical="center"/>
      <protection hidden="1"/>
    </xf>
    <xf numFmtId="38" fontId="37" fillId="12" borderId="1" xfId="8" applyFont="1" applyFill="1" applyBorder="1" applyAlignment="1" applyProtection="1">
      <alignment horizontal="center" vertical="center"/>
      <protection hidden="1"/>
    </xf>
    <xf numFmtId="38" fontId="37" fillId="12" borderId="3" xfId="8" applyFont="1" applyFill="1" applyBorder="1" applyAlignment="1" applyProtection="1">
      <alignment horizontal="center" vertical="center"/>
      <protection hidden="1"/>
    </xf>
    <xf numFmtId="177" fontId="37" fillId="4" borderId="81" xfId="14" applyNumberFormat="1" applyFont="1" applyFill="1" applyBorder="1" applyAlignment="1" applyProtection="1">
      <alignment horizontal="center" vertical="center"/>
      <protection hidden="1"/>
    </xf>
    <xf numFmtId="177" fontId="37" fillId="4" borderId="82" xfId="14" applyNumberFormat="1" applyFont="1" applyFill="1" applyBorder="1" applyAlignment="1" applyProtection="1">
      <alignment horizontal="center" vertical="center"/>
      <protection hidden="1"/>
    </xf>
    <xf numFmtId="177" fontId="37" fillId="4" borderId="83" xfId="14" applyNumberFormat="1" applyFont="1" applyFill="1" applyBorder="1" applyAlignment="1" applyProtection="1">
      <alignment horizontal="center" vertical="center"/>
      <protection hidden="1"/>
    </xf>
    <xf numFmtId="176" fontId="61" fillId="7" borderId="66" xfId="1" applyNumberFormat="1" applyFont="1" applyFill="1" applyBorder="1" applyAlignment="1" applyProtection="1">
      <alignment horizontal="right" vertical="center" indent="1"/>
      <protection hidden="1"/>
    </xf>
    <xf numFmtId="176" fontId="61" fillId="7" borderId="2" xfId="1" applyNumberFormat="1" applyFont="1" applyFill="1" applyBorder="1" applyAlignment="1" applyProtection="1">
      <alignment horizontal="right" vertical="center" indent="1"/>
      <protection hidden="1"/>
    </xf>
    <xf numFmtId="176" fontId="61" fillId="7" borderId="58" xfId="1" applyNumberFormat="1" applyFont="1" applyFill="1" applyBorder="1" applyAlignment="1" applyProtection="1">
      <alignment horizontal="right" vertical="center" indent="1"/>
      <protection hidden="1"/>
    </xf>
    <xf numFmtId="0" fontId="15" fillId="4" borderId="4" xfId="1" applyFont="1" applyFill="1" applyBorder="1" applyAlignment="1" applyProtection="1">
      <alignment horizontal="center" vertical="center" wrapText="1"/>
      <protection hidden="1"/>
    </xf>
    <xf numFmtId="0" fontId="14" fillId="4" borderId="4" xfId="1" applyFont="1" applyFill="1" applyBorder="1" applyAlignment="1" applyProtection="1">
      <alignment vertical="center" wrapText="1"/>
      <protection hidden="1"/>
    </xf>
    <xf numFmtId="0" fontId="38" fillId="8" borderId="1" xfId="1" applyFont="1" applyFill="1" applyBorder="1" applyAlignment="1" applyProtection="1">
      <alignment vertical="center" shrinkToFit="1"/>
      <protection locked="0" hidden="1"/>
    </xf>
    <xf numFmtId="0" fontId="38" fillId="8" borderId="3" xfId="1" applyFont="1" applyFill="1" applyBorder="1" applyAlignment="1" applyProtection="1">
      <alignment vertical="center" shrinkToFit="1"/>
      <protection locked="0" hidden="1"/>
    </xf>
    <xf numFmtId="0" fontId="38" fillId="8" borderId="91" xfId="1" applyFont="1" applyFill="1" applyBorder="1" applyAlignment="1" applyProtection="1">
      <alignment vertical="center" shrinkToFit="1"/>
      <protection locked="0" hidden="1"/>
    </xf>
    <xf numFmtId="0" fontId="38" fillId="8" borderId="92" xfId="1" applyFont="1" applyFill="1" applyBorder="1" applyAlignment="1" applyProtection="1">
      <alignment vertical="center" shrinkToFit="1"/>
      <protection locked="0" hidden="1"/>
    </xf>
    <xf numFmtId="0" fontId="13" fillId="7" borderId="1" xfId="1" applyFont="1" applyFill="1" applyBorder="1" applyAlignment="1" applyProtection="1">
      <alignment horizontal="center" vertical="center"/>
      <protection hidden="1"/>
    </xf>
    <xf numFmtId="0" fontId="13" fillId="7" borderId="2" xfId="1" applyFont="1" applyFill="1" applyBorder="1" applyAlignment="1" applyProtection="1">
      <alignment horizontal="center" vertical="center"/>
      <protection hidden="1"/>
    </xf>
    <xf numFmtId="0" fontId="41" fillId="0" borderId="5" xfId="1" applyFont="1" applyBorder="1" applyAlignment="1" applyProtection="1">
      <alignment horizontal="center" vertical="center"/>
      <protection hidden="1"/>
    </xf>
    <xf numFmtId="0" fontId="38" fillId="0" borderId="4" xfId="1" applyFont="1" applyBorder="1" applyAlignment="1" applyProtection="1">
      <alignment horizontal="center" vertical="center"/>
      <protection hidden="1"/>
    </xf>
    <xf numFmtId="178" fontId="38" fillId="0" borderId="4" xfId="1" applyNumberFormat="1" applyFont="1" applyBorder="1" applyAlignment="1" applyProtection="1">
      <alignment horizontal="center" vertical="center"/>
      <protection hidden="1"/>
    </xf>
    <xf numFmtId="38" fontId="38" fillId="0" borderId="4" xfId="2" applyFont="1" applyBorder="1" applyAlignment="1" applyProtection="1">
      <alignment horizontal="center" vertical="center" wrapText="1"/>
      <protection hidden="1"/>
    </xf>
    <xf numFmtId="38" fontId="38" fillId="0" borderId="4" xfId="2" applyFont="1" applyBorder="1" applyAlignment="1" applyProtection="1">
      <alignment horizontal="center" vertical="center"/>
      <protection hidden="1"/>
    </xf>
    <xf numFmtId="0" fontId="38" fillId="0" borderId="12" xfId="1" applyFont="1" applyBorder="1" applyAlignment="1" applyProtection="1">
      <alignment horizontal="center" vertical="center"/>
      <protection hidden="1"/>
    </xf>
    <xf numFmtId="0" fontId="38" fillId="0" borderId="8" xfId="1" applyFont="1" applyBorder="1" applyAlignment="1" applyProtection="1">
      <alignment horizontal="center" vertical="center"/>
      <protection hidden="1"/>
    </xf>
    <xf numFmtId="0" fontId="38" fillId="0" borderId="11" xfId="1" applyFont="1" applyBorder="1" applyAlignment="1" applyProtection="1">
      <alignment horizontal="center" vertical="center"/>
      <protection hidden="1"/>
    </xf>
    <xf numFmtId="0" fontId="38" fillId="0" borderId="10" xfId="1" applyFont="1" applyBorder="1" applyAlignment="1" applyProtection="1">
      <alignment horizontal="center" vertical="center"/>
      <protection hidden="1"/>
    </xf>
    <xf numFmtId="0" fontId="38" fillId="0" borderId="33" xfId="1" applyFont="1" applyBorder="1" applyAlignment="1" applyProtection="1">
      <alignment horizontal="center" vertical="center"/>
      <protection hidden="1"/>
    </xf>
    <xf numFmtId="0" fontId="38" fillId="0" borderId="76" xfId="1" applyFont="1" applyBorder="1" applyAlignment="1" applyProtection="1">
      <alignment horizontal="center" vertical="center"/>
      <protection hidden="1"/>
    </xf>
    <xf numFmtId="0" fontId="41" fillId="0" borderId="36" xfId="1" applyFont="1" applyBorder="1" applyAlignment="1" applyProtection="1">
      <alignment horizontal="center" vertical="center"/>
      <protection hidden="1"/>
    </xf>
    <xf numFmtId="0" fontId="41" fillId="0" borderId="77" xfId="1" applyFont="1" applyBorder="1" applyAlignment="1" applyProtection="1">
      <alignment horizontal="center" vertical="center"/>
      <protection hidden="1"/>
    </xf>
    <xf numFmtId="0" fontId="38" fillId="0" borderId="89" xfId="1" applyFont="1" applyBorder="1" applyAlignment="1" applyProtection="1">
      <alignment horizontal="center" vertical="center"/>
      <protection hidden="1"/>
    </xf>
    <xf numFmtId="0" fontId="38" fillId="0" borderId="13" xfId="1" applyFont="1" applyBorder="1" applyAlignment="1" applyProtection="1">
      <alignment horizontal="center" vertical="center"/>
      <protection hidden="1"/>
    </xf>
    <xf numFmtId="0" fontId="38" fillId="0" borderId="90" xfId="1" applyFont="1" applyBorder="1" applyAlignment="1" applyProtection="1">
      <alignment horizontal="center" vertical="center"/>
      <protection hidden="1"/>
    </xf>
    <xf numFmtId="0" fontId="41" fillId="0" borderId="17" xfId="1" applyFont="1" applyBorder="1" applyAlignment="1" applyProtection="1">
      <alignment horizontal="center" vertical="center"/>
      <protection hidden="1"/>
    </xf>
    <xf numFmtId="178" fontId="38" fillId="0" borderId="89" xfId="1" applyNumberFormat="1" applyFont="1" applyBorder="1" applyAlignment="1" applyProtection="1">
      <alignment horizontal="center" vertical="center"/>
      <protection hidden="1"/>
    </xf>
    <xf numFmtId="178" fontId="38" fillId="0" borderId="13" xfId="1" applyNumberFormat="1" applyFont="1" applyBorder="1" applyAlignment="1" applyProtection="1">
      <alignment horizontal="center" vertical="center"/>
      <protection hidden="1"/>
    </xf>
    <xf numFmtId="38" fontId="38" fillId="0" borderId="89" xfId="2" applyFont="1" applyBorder="1" applyAlignment="1" applyProtection="1">
      <alignment horizontal="center" vertical="center" wrapText="1"/>
      <protection hidden="1"/>
    </xf>
    <xf numFmtId="38" fontId="38" fillId="0" borderId="13" xfId="2" applyFont="1" applyBorder="1" applyAlignment="1" applyProtection="1">
      <alignment horizontal="center" vertical="center" wrapText="1"/>
      <protection hidden="1"/>
    </xf>
    <xf numFmtId="38" fontId="48" fillId="0" borderId="46" xfId="9" applyNumberFormat="1" applyFont="1" applyBorder="1" applyAlignment="1" applyProtection="1">
      <alignment horizontal="center" vertical="center"/>
      <protection hidden="1"/>
    </xf>
    <xf numFmtId="0" fontId="48" fillId="0" borderId="46" xfId="9" applyFont="1" applyBorder="1" applyAlignment="1" applyProtection="1">
      <alignment horizontal="center" vertical="center"/>
      <protection hidden="1"/>
    </xf>
    <xf numFmtId="0" fontId="48" fillId="0" borderId="84" xfId="9" applyFont="1" applyBorder="1" applyAlignment="1" applyProtection="1">
      <alignment horizontal="center" vertical="center"/>
      <protection hidden="1"/>
    </xf>
    <xf numFmtId="177" fontId="45" fillId="7" borderId="23" xfId="9" applyNumberFormat="1" applyFont="1" applyFill="1" applyBorder="1" applyAlignment="1" applyProtection="1">
      <alignment horizontal="center" vertical="center"/>
      <protection locked="0"/>
    </xf>
    <xf numFmtId="177" fontId="45" fillId="7" borderId="24" xfId="9" applyNumberFormat="1" applyFont="1" applyFill="1" applyBorder="1" applyAlignment="1" applyProtection="1">
      <alignment horizontal="center" vertical="center"/>
      <protection locked="0"/>
    </xf>
    <xf numFmtId="177" fontId="45" fillId="7" borderId="25" xfId="9" applyNumberFormat="1" applyFont="1" applyFill="1" applyBorder="1" applyAlignment="1" applyProtection="1">
      <alignment horizontal="center" vertical="center"/>
      <protection locked="0"/>
    </xf>
    <xf numFmtId="0" fontId="47" fillId="0" borderId="4" xfId="9" applyFont="1" applyBorder="1" applyAlignment="1" applyProtection="1">
      <alignment horizontal="center" vertical="center" shrinkToFit="1"/>
      <protection locked="0"/>
    </xf>
    <xf numFmtId="0" fontId="47" fillId="0" borderId="85" xfId="9" applyFont="1" applyBorder="1" applyAlignment="1" applyProtection="1">
      <alignment horizontal="center" vertical="center" shrinkToFit="1"/>
      <protection locked="0"/>
    </xf>
    <xf numFmtId="14" fontId="47" fillId="0" borderId="1" xfId="9" applyNumberFormat="1" applyFont="1" applyBorder="1" applyAlignment="1" applyProtection="1">
      <alignment horizontal="center" vertical="center" shrinkToFit="1"/>
      <protection locked="0"/>
    </xf>
    <xf numFmtId="0" fontId="47" fillId="0" borderId="2" xfId="9" applyFont="1" applyBorder="1" applyAlignment="1" applyProtection="1">
      <alignment horizontal="center" vertical="center" shrinkToFit="1"/>
      <protection locked="0"/>
    </xf>
    <xf numFmtId="0" fontId="47" fillId="0" borderId="27" xfId="9" applyFont="1" applyBorder="1" applyAlignment="1" applyProtection="1">
      <alignment horizontal="center" vertical="center" shrinkToFit="1"/>
      <protection locked="0"/>
    </xf>
    <xf numFmtId="38" fontId="48" fillId="0" borderId="12" xfId="10" applyFont="1" applyFill="1" applyBorder="1" applyAlignment="1" applyProtection="1">
      <alignment horizontal="center" vertical="center" shrinkToFit="1"/>
      <protection locked="0"/>
    </xf>
    <xf numFmtId="38" fontId="48" fillId="0" borderId="7" xfId="10" applyFont="1" applyFill="1" applyBorder="1" applyAlignment="1" applyProtection="1">
      <alignment horizontal="center" vertical="center" shrinkToFit="1"/>
      <protection locked="0"/>
    </xf>
    <xf numFmtId="38" fontId="48" fillId="0" borderId="37" xfId="10" applyFont="1" applyFill="1" applyBorder="1" applyAlignment="1" applyProtection="1">
      <alignment horizontal="center" vertical="center" shrinkToFit="1"/>
      <protection locked="0"/>
    </xf>
    <xf numFmtId="38" fontId="48" fillId="0" borderId="39" xfId="10" applyFont="1" applyFill="1" applyBorder="1" applyAlignment="1" applyProtection="1">
      <alignment horizontal="center" vertical="center" shrinkToFit="1"/>
      <protection locked="0"/>
    </xf>
    <xf numFmtId="38" fontId="48" fillId="0" borderId="38" xfId="10" applyFont="1" applyFill="1" applyBorder="1" applyAlignment="1" applyProtection="1">
      <alignment horizontal="center" vertical="center" shrinkToFit="1"/>
      <protection locked="0"/>
    </xf>
    <xf numFmtId="38" fontId="48" fillId="0" borderId="30" xfId="10" applyFont="1" applyFill="1" applyBorder="1" applyAlignment="1" applyProtection="1">
      <alignment horizontal="center" vertical="center" shrinkToFit="1"/>
      <protection locked="0"/>
    </xf>
    <xf numFmtId="38" fontId="48" fillId="0" borderId="43" xfId="10" applyFont="1" applyFill="1" applyBorder="1" applyAlignment="1" applyProtection="1">
      <alignment horizontal="center" vertical="center" shrinkToFit="1"/>
      <protection hidden="1"/>
    </xf>
    <xf numFmtId="38" fontId="48" fillId="0" borderId="44" xfId="10" applyFont="1" applyFill="1" applyBorder="1" applyAlignment="1" applyProtection="1">
      <alignment horizontal="center" vertical="center" shrinkToFit="1"/>
      <protection hidden="1"/>
    </xf>
    <xf numFmtId="38" fontId="48" fillId="0" borderId="45" xfId="10" applyFont="1" applyFill="1" applyBorder="1" applyAlignment="1" applyProtection="1">
      <alignment horizontal="center" vertical="center" shrinkToFit="1"/>
      <protection hidden="1"/>
    </xf>
    <xf numFmtId="177" fontId="57" fillId="7" borderId="23" xfId="9" applyNumberFormat="1" applyFont="1" applyFill="1" applyBorder="1" applyAlignment="1" applyProtection="1">
      <alignment horizontal="center" vertical="center"/>
      <protection hidden="1"/>
    </xf>
    <xf numFmtId="177" fontId="57" fillId="7" borderId="24" xfId="9" applyNumberFormat="1" applyFont="1" applyFill="1" applyBorder="1" applyAlignment="1" applyProtection="1">
      <alignment horizontal="center" vertical="center"/>
      <protection hidden="1"/>
    </xf>
    <xf numFmtId="177" fontId="57" fillId="7" borderId="25" xfId="9" applyNumberFormat="1" applyFont="1" applyFill="1" applyBorder="1" applyAlignment="1" applyProtection="1">
      <alignment horizontal="center" vertical="center"/>
      <protection hidden="1"/>
    </xf>
    <xf numFmtId="38" fontId="48" fillId="5" borderId="12" xfId="10" applyFont="1" applyFill="1" applyBorder="1" applyAlignment="1" applyProtection="1">
      <alignment horizontal="center" vertical="center" shrinkToFit="1"/>
      <protection locked="0"/>
    </xf>
    <xf numFmtId="38" fontId="48" fillId="5" borderId="7" xfId="10" applyFont="1" applyFill="1" applyBorder="1" applyAlignment="1" applyProtection="1">
      <alignment horizontal="center" vertical="center" shrinkToFit="1"/>
      <protection locked="0"/>
    </xf>
    <xf numFmtId="38" fontId="48" fillId="5" borderId="37" xfId="10" applyFont="1" applyFill="1" applyBorder="1" applyAlignment="1" applyProtection="1">
      <alignment horizontal="center" vertical="center" shrinkToFit="1"/>
      <protection locked="0"/>
    </xf>
    <xf numFmtId="38" fontId="48" fillId="5" borderId="39" xfId="10" applyFont="1" applyFill="1" applyBorder="1" applyAlignment="1" applyProtection="1">
      <alignment horizontal="center" vertical="center" shrinkToFit="1"/>
      <protection locked="0"/>
    </xf>
    <xf numFmtId="38" fontId="48" fillId="5" borderId="38" xfId="10" applyFont="1" applyFill="1" applyBorder="1" applyAlignment="1" applyProtection="1">
      <alignment horizontal="center" vertical="center" shrinkToFit="1"/>
      <protection locked="0"/>
    </xf>
    <xf numFmtId="38" fontId="48" fillId="5" borderId="30" xfId="10" applyFont="1" applyFill="1" applyBorder="1" applyAlignment="1" applyProtection="1">
      <alignment horizontal="center" vertical="center" shrinkToFit="1"/>
      <protection locked="0"/>
    </xf>
    <xf numFmtId="0" fontId="47" fillId="5" borderId="4" xfId="9" applyFont="1" applyFill="1" applyBorder="1" applyAlignment="1" applyProtection="1">
      <alignment horizontal="center" vertical="center" shrinkToFit="1"/>
      <protection locked="0"/>
    </xf>
    <xf numFmtId="0" fontId="47" fillId="5" borderId="85" xfId="9" applyFont="1" applyFill="1" applyBorder="1" applyAlignment="1" applyProtection="1">
      <alignment horizontal="center" vertical="center" shrinkToFit="1"/>
      <protection locked="0"/>
    </xf>
    <xf numFmtId="14" fontId="47" fillId="5" borderId="1" xfId="9" applyNumberFormat="1" applyFont="1" applyFill="1" applyBorder="1" applyAlignment="1" applyProtection="1">
      <alignment horizontal="center" vertical="center" shrinkToFit="1"/>
      <protection locked="0"/>
    </xf>
    <xf numFmtId="0" fontId="47" fillId="5" borderId="2" xfId="9" applyFont="1" applyFill="1" applyBorder="1" applyAlignment="1" applyProtection="1">
      <alignment horizontal="center" vertical="center" shrinkToFit="1"/>
      <protection locked="0"/>
    </xf>
    <xf numFmtId="0" fontId="47" fillId="5" borderId="27" xfId="9" applyFont="1" applyFill="1" applyBorder="1" applyAlignment="1" applyProtection="1">
      <alignment horizontal="center" vertical="center" shrinkToFit="1"/>
      <protection locked="0"/>
    </xf>
    <xf numFmtId="0" fontId="30" fillId="4" borderId="31" xfId="9" applyFont="1" applyFill="1" applyBorder="1" applyAlignment="1" applyProtection="1">
      <alignment horizontal="center" vertical="center" wrapText="1" shrinkToFit="1"/>
      <protection hidden="1"/>
    </xf>
    <xf numFmtId="0" fontId="30" fillId="4" borderId="40" xfId="9" applyFont="1" applyFill="1" applyBorder="1" applyAlignment="1" applyProtection="1">
      <alignment horizontal="center" vertical="center" wrapText="1" shrinkToFit="1"/>
      <protection hidden="1"/>
    </xf>
    <xf numFmtId="0" fontId="24" fillId="4" borderId="32" xfId="9" applyFont="1" applyFill="1" applyBorder="1" applyAlignment="1" applyProtection="1">
      <alignment horizontal="center" vertical="center" wrapText="1" shrinkToFit="1"/>
      <protection hidden="1"/>
    </xf>
    <xf numFmtId="38" fontId="48" fillId="0" borderId="41" xfId="10" applyFont="1" applyFill="1" applyBorder="1" applyAlignment="1" applyProtection="1">
      <alignment horizontal="center" vertical="center" shrinkToFit="1"/>
      <protection hidden="1"/>
    </xf>
    <xf numFmtId="38" fontId="48" fillId="0" borderId="40" xfId="10" applyFont="1" applyFill="1" applyBorder="1" applyAlignment="1" applyProtection="1">
      <alignment horizontal="center" vertical="center" shrinkToFit="1"/>
      <protection hidden="1"/>
    </xf>
    <xf numFmtId="38" fontId="48" fillId="0" borderId="42" xfId="10" applyFont="1" applyFill="1" applyBorder="1" applyAlignment="1" applyProtection="1">
      <alignment horizontal="center" vertical="center" shrinkToFit="1"/>
      <protection hidden="1"/>
    </xf>
    <xf numFmtId="0" fontId="48" fillId="0" borderId="86" xfId="9" applyFont="1" applyBorder="1" applyAlignment="1" applyProtection="1">
      <alignment horizontal="center" vertical="center"/>
      <protection hidden="1"/>
    </xf>
    <xf numFmtId="0" fontId="6" fillId="4" borderId="28" xfId="9" applyFont="1" applyFill="1" applyBorder="1" applyAlignment="1" applyProtection="1">
      <alignment horizontal="center" vertical="center" shrinkToFit="1"/>
      <protection hidden="1"/>
    </xf>
    <xf numFmtId="0" fontId="6" fillId="4" borderId="38" xfId="9" applyFont="1" applyFill="1" applyBorder="1" applyAlignment="1" applyProtection="1">
      <alignment horizontal="center" vertical="center" shrinkToFit="1"/>
      <protection hidden="1"/>
    </xf>
    <xf numFmtId="0" fontId="6" fillId="4" borderId="29" xfId="9" applyFont="1" applyFill="1" applyBorder="1" applyAlignment="1" applyProtection="1">
      <alignment horizontal="center" vertical="center" shrinkToFit="1"/>
      <protection hidden="1"/>
    </xf>
    <xf numFmtId="38" fontId="48" fillId="5" borderId="29" xfId="10" applyFont="1" applyFill="1" applyBorder="1" applyAlignment="1" applyProtection="1">
      <alignment horizontal="center" vertical="center" shrinkToFit="1"/>
      <protection locked="0"/>
    </xf>
    <xf numFmtId="38" fontId="48" fillId="5" borderId="8" xfId="10" applyFont="1" applyFill="1" applyBorder="1" applyAlignment="1" applyProtection="1">
      <alignment horizontal="center" vertical="center" shrinkToFit="1"/>
      <protection locked="0"/>
    </xf>
    <xf numFmtId="0" fontId="16" fillId="4" borderId="26" xfId="9" applyFont="1" applyFill="1" applyBorder="1" applyAlignment="1" applyProtection="1">
      <alignment horizontal="center" vertical="center" shrinkToFit="1"/>
      <protection hidden="1"/>
    </xf>
    <xf numFmtId="0" fontId="16" fillId="4" borderId="2" xfId="9" applyFont="1" applyFill="1" applyBorder="1" applyAlignment="1" applyProtection="1">
      <alignment horizontal="center" vertical="center" shrinkToFit="1"/>
      <protection hidden="1"/>
    </xf>
    <xf numFmtId="0" fontId="28" fillId="4" borderId="3" xfId="9" applyFont="1" applyFill="1" applyBorder="1" applyAlignment="1" applyProtection="1">
      <alignment horizontal="center" vertical="center" shrinkToFit="1"/>
      <protection hidden="1"/>
    </xf>
    <xf numFmtId="0" fontId="47" fillId="5" borderId="3" xfId="9" applyFont="1" applyFill="1" applyBorder="1" applyAlignment="1" applyProtection="1">
      <alignment horizontal="center" vertical="center" shrinkToFit="1"/>
      <protection locked="0"/>
    </xf>
    <xf numFmtId="38" fontId="48" fillId="5" borderId="1" xfId="10" applyFont="1" applyFill="1" applyBorder="1" applyAlignment="1" applyProtection="1">
      <alignment horizontal="center" vertical="center" shrinkToFit="1"/>
      <protection locked="0"/>
    </xf>
    <xf numFmtId="38" fontId="48" fillId="5" borderId="2" xfId="10" applyFont="1" applyFill="1" applyBorder="1" applyAlignment="1" applyProtection="1">
      <alignment horizontal="center" vertical="center" shrinkToFit="1"/>
      <protection locked="0"/>
    </xf>
    <xf numFmtId="38" fontId="48" fillId="5" borderId="3" xfId="10" applyFont="1" applyFill="1" applyBorder="1" applyAlignment="1" applyProtection="1">
      <alignment horizontal="center" vertical="center" shrinkToFit="1"/>
      <protection locked="0"/>
    </xf>
    <xf numFmtId="0" fontId="29" fillId="5" borderId="87" xfId="9" applyFont="1" applyFill="1" applyBorder="1" applyAlignment="1" applyProtection="1">
      <alignment vertical="center" shrinkToFit="1"/>
      <protection locked="0"/>
    </xf>
    <xf numFmtId="0" fontId="29" fillId="5" borderId="82" xfId="9" applyFont="1" applyFill="1" applyBorder="1" applyAlignment="1" applyProtection="1">
      <alignment vertical="center" shrinkToFit="1"/>
      <protection locked="0"/>
    </xf>
    <xf numFmtId="0" fontId="29" fillId="5" borderId="88" xfId="9" applyFont="1" applyFill="1" applyBorder="1" applyAlignment="1" applyProtection="1">
      <alignment vertical="center" shrinkToFit="1"/>
      <protection locked="0"/>
    </xf>
    <xf numFmtId="0" fontId="29" fillId="5" borderId="26" xfId="9" applyFont="1" applyFill="1" applyBorder="1" applyAlignment="1" applyProtection="1">
      <alignment vertical="center" shrinkToFit="1"/>
      <protection locked="0"/>
    </xf>
    <xf numFmtId="0" fontId="29" fillId="5" borderId="2" xfId="9" applyFont="1" applyFill="1" applyBorder="1" applyAlignment="1" applyProtection="1">
      <alignment vertical="center" shrinkToFit="1"/>
      <protection locked="0"/>
    </xf>
    <xf numFmtId="0" fontId="29" fillId="5" borderId="3" xfId="9" applyFont="1" applyFill="1" applyBorder="1" applyAlignment="1" applyProtection="1">
      <alignment vertical="center" shrinkToFit="1"/>
      <protection locked="0"/>
    </xf>
    <xf numFmtId="0" fontId="16" fillId="4" borderId="21" xfId="9" applyFont="1" applyFill="1" applyBorder="1" applyAlignment="1" applyProtection="1">
      <alignment horizontal="center" vertical="center" shrinkToFit="1"/>
      <protection hidden="1"/>
    </xf>
    <xf numFmtId="0" fontId="16" fillId="4" borderId="24" xfId="9" applyFont="1" applyFill="1" applyBorder="1" applyAlignment="1" applyProtection="1">
      <alignment horizontal="center" vertical="center" shrinkToFit="1"/>
      <protection hidden="1"/>
    </xf>
    <xf numFmtId="0" fontId="28" fillId="4" borderId="22" xfId="9" applyFont="1" applyFill="1" applyBorder="1" applyAlignment="1" applyProtection="1">
      <alignment horizontal="center" vertical="center" shrinkToFit="1"/>
      <protection hidden="1"/>
    </xf>
    <xf numFmtId="0" fontId="16" fillId="4" borderId="3" xfId="9" applyFont="1" applyFill="1" applyBorder="1" applyAlignment="1" applyProtection="1">
      <alignment horizontal="center" vertical="center" shrinkToFit="1"/>
      <protection hidden="1"/>
    </xf>
    <xf numFmtId="0" fontId="47" fillId="5" borderId="13" xfId="9" applyFont="1" applyFill="1" applyBorder="1" applyAlignment="1" applyProtection="1">
      <alignment horizontal="center" vertical="center" shrinkToFit="1"/>
      <protection locked="0"/>
    </xf>
    <xf numFmtId="0" fontId="47" fillId="5" borderId="1" xfId="9" applyFont="1" applyFill="1" applyBorder="1" applyAlignment="1" applyProtection="1">
      <alignment horizontal="center" vertical="center" shrinkToFit="1"/>
      <protection locked="0"/>
    </xf>
    <xf numFmtId="0" fontId="47" fillId="5" borderId="11" xfId="9" applyFont="1" applyFill="1" applyBorder="1" applyAlignment="1" applyProtection="1">
      <alignment horizontal="center" vertical="center" shrinkToFit="1"/>
      <protection locked="0"/>
    </xf>
    <xf numFmtId="0" fontId="46" fillId="5" borderId="26" xfId="9" applyFont="1" applyFill="1" applyBorder="1" applyAlignment="1" applyProtection="1">
      <alignment vertical="center" shrinkToFit="1"/>
      <protection locked="0"/>
    </xf>
    <xf numFmtId="0" fontId="46" fillId="5" borderId="2" xfId="9" applyFont="1" applyFill="1" applyBorder="1" applyAlignment="1" applyProtection="1">
      <alignment vertical="center" shrinkToFit="1"/>
      <protection locked="0"/>
    </xf>
    <xf numFmtId="0" fontId="46" fillId="5" borderId="3" xfId="9" applyFont="1" applyFill="1" applyBorder="1" applyAlignment="1" applyProtection="1">
      <alignment vertical="center" shrinkToFit="1"/>
      <protection locked="0"/>
    </xf>
    <xf numFmtId="0" fontId="58" fillId="0" borderId="13" xfId="9" applyFont="1" applyBorder="1" applyAlignment="1" applyProtection="1">
      <alignment horizontal="center" vertical="center" shrinkToFit="1"/>
      <protection hidden="1"/>
    </xf>
    <xf numFmtId="0" fontId="58" fillId="0" borderId="1" xfId="9" applyFont="1" applyBorder="1" applyAlignment="1" applyProtection="1">
      <alignment horizontal="center" vertical="center" shrinkToFit="1"/>
      <protection hidden="1"/>
    </xf>
    <xf numFmtId="0" fontId="58" fillId="0" borderId="2" xfId="9" applyFont="1" applyBorder="1" applyAlignment="1" applyProtection="1">
      <alignment horizontal="center" vertical="center" shrinkToFit="1"/>
      <protection hidden="1"/>
    </xf>
    <xf numFmtId="0" fontId="58" fillId="0" borderId="3" xfId="9" applyFont="1" applyBorder="1" applyAlignment="1" applyProtection="1">
      <alignment horizontal="center" vertical="center" shrinkToFit="1"/>
      <protection hidden="1"/>
    </xf>
    <xf numFmtId="0" fontId="58" fillId="0" borderId="11" xfId="9" applyFont="1" applyBorder="1" applyAlignment="1" applyProtection="1">
      <alignment horizontal="center" vertical="center" shrinkToFit="1"/>
      <protection hidden="1"/>
    </xf>
    <xf numFmtId="14" fontId="58" fillId="0" borderId="1" xfId="9" applyNumberFormat="1" applyFont="1" applyBorder="1" applyAlignment="1" applyProtection="1">
      <alignment horizontal="center" vertical="center" shrinkToFit="1"/>
      <protection hidden="1"/>
    </xf>
    <xf numFmtId="38" fontId="59" fillId="0" borderId="12" xfId="10" applyFont="1" applyFill="1" applyBorder="1" applyAlignment="1" applyProtection="1">
      <alignment horizontal="center" vertical="center" shrinkToFit="1"/>
      <protection hidden="1"/>
    </xf>
    <xf numFmtId="38" fontId="59" fillId="0" borderId="7" xfId="10" applyFont="1" applyFill="1" applyBorder="1" applyAlignment="1" applyProtection="1">
      <alignment horizontal="center" vertical="center" shrinkToFit="1"/>
      <protection hidden="1"/>
    </xf>
    <xf numFmtId="38" fontId="59" fillId="0" borderId="8" xfId="10" applyFont="1" applyFill="1" applyBorder="1" applyAlignment="1" applyProtection="1">
      <alignment horizontal="center" vertical="center" shrinkToFit="1"/>
      <protection hidden="1"/>
    </xf>
    <xf numFmtId="38" fontId="59" fillId="0" borderId="1" xfId="10" applyFont="1" applyFill="1" applyBorder="1" applyAlignment="1" applyProtection="1">
      <alignment horizontal="center" vertical="center" shrinkToFit="1"/>
      <protection hidden="1"/>
    </xf>
    <xf numFmtId="38" fontId="59" fillId="0" borderId="2" xfId="10" applyFont="1" applyFill="1" applyBorder="1" applyAlignment="1" applyProtection="1">
      <alignment horizontal="center" vertical="center" shrinkToFit="1"/>
      <protection hidden="1"/>
    </xf>
    <xf numFmtId="38" fontId="59" fillId="0" borderId="3" xfId="10" applyFont="1" applyFill="1" applyBorder="1" applyAlignment="1" applyProtection="1">
      <alignment horizontal="center" vertical="center" shrinkToFit="1"/>
      <protection hidden="1"/>
    </xf>
    <xf numFmtId="38" fontId="59" fillId="0" borderId="41" xfId="10" applyFont="1" applyFill="1" applyBorder="1" applyAlignment="1" applyProtection="1">
      <alignment horizontal="center" vertical="center" shrinkToFit="1"/>
      <protection hidden="1"/>
    </xf>
    <xf numFmtId="38" fontId="59" fillId="0" borderId="40" xfId="10" applyFont="1" applyFill="1" applyBorder="1" applyAlignment="1" applyProtection="1">
      <alignment horizontal="center" vertical="center" shrinkToFit="1"/>
      <protection hidden="1"/>
    </xf>
    <xf numFmtId="38" fontId="59" fillId="0" borderId="42" xfId="10" applyFont="1" applyFill="1" applyBorder="1" applyAlignment="1" applyProtection="1">
      <alignment horizontal="center" vertical="center" shrinkToFit="1"/>
      <protection hidden="1"/>
    </xf>
    <xf numFmtId="38" fontId="59" fillId="0" borderId="43" xfId="10" applyFont="1" applyFill="1" applyBorder="1" applyAlignment="1" applyProtection="1">
      <alignment horizontal="center" vertical="center" shrinkToFit="1"/>
      <protection hidden="1"/>
    </xf>
    <xf numFmtId="38" fontId="59" fillId="0" borderId="44" xfId="10" applyFont="1" applyFill="1" applyBorder="1" applyAlignment="1" applyProtection="1">
      <alignment horizontal="center" vertical="center" shrinkToFit="1"/>
      <protection hidden="1"/>
    </xf>
    <xf numFmtId="38" fontId="59" fillId="0" borderId="39" xfId="10" applyFont="1" applyFill="1" applyBorder="1" applyAlignment="1" applyProtection="1">
      <alignment horizontal="center" vertical="center" shrinkToFit="1"/>
      <protection hidden="1"/>
    </xf>
    <xf numFmtId="38" fontId="59" fillId="0" borderId="38" xfId="10" applyFont="1" applyFill="1" applyBorder="1" applyAlignment="1" applyProtection="1">
      <alignment horizontal="center" vertical="center" shrinkToFit="1"/>
      <protection hidden="1"/>
    </xf>
    <xf numFmtId="38" fontId="59" fillId="0" borderId="29" xfId="10" applyFont="1" applyFill="1" applyBorder="1" applyAlignment="1" applyProtection="1">
      <alignment horizontal="center" vertical="center" shrinkToFit="1"/>
      <protection hidden="1"/>
    </xf>
  </cellXfs>
  <cellStyles count="15">
    <cellStyle name="パーセント 2" xfId="12" xr:uid="{00000000-0005-0000-0000-000000000000}"/>
    <cellStyle name="桁区切り" xfId="14" builtinId="6"/>
    <cellStyle name="桁区切り 2" xfId="5" xr:uid="{00000000-0005-0000-0000-000002000000}"/>
    <cellStyle name="桁区切り 2 3" xfId="10" xr:uid="{00000000-0005-0000-0000-000003000000}"/>
    <cellStyle name="桁区切り 3" xfId="2" xr:uid="{00000000-0005-0000-0000-000004000000}"/>
    <cellStyle name="桁区切り 4" xfId="8" xr:uid="{00000000-0005-0000-0000-000005000000}"/>
    <cellStyle name="標準" xfId="0" builtinId="0"/>
    <cellStyle name="標準 2" xfId="1" xr:uid="{00000000-0005-0000-0000-000007000000}"/>
    <cellStyle name="標準 2 2" xfId="11" xr:uid="{00000000-0005-0000-0000-000008000000}"/>
    <cellStyle name="標準 2 3" xfId="13" xr:uid="{00000000-0005-0000-0000-000009000000}"/>
    <cellStyle name="標準 3" xfId="4" xr:uid="{00000000-0005-0000-0000-00000A000000}"/>
    <cellStyle name="標準 3 2" xfId="7" xr:uid="{00000000-0005-0000-0000-00000B000000}"/>
    <cellStyle name="標準 3 2 2" xfId="9" xr:uid="{00000000-0005-0000-0000-00000C000000}"/>
    <cellStyle name="標準 4" xfId="6" xr:uid="{00000000-0005-0000-0000-00000D000000}"/>
    <cellStyle name="標準 8" xfId="3" xr:uid="{00000000-0005-0000-0000-00000E000000}"/>
  </cellStyles>
  <dxfs count="2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99"/>
      <color rgb="FF66FF66"/>
      <color rgb="FFCCFFFF"/>
      <color rgb="FFD9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14</xdr:row>
      <xdr:rowOff>83820</xdr:rowOff>
    </xdr:from>
    <xdr:to>
      <xdr:col>24</xdr:col>
      <xdr:colOff>205740</xdr:colOff>
      <xdr:row>28</xdr:row>
      <xdr:rowOff>7620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130"/>
        <a:stretch/>
      </xdr:blipFill>
      <xdr:spPr>
        <a:xfrm>
          <a:off x="472440" y="3878580"/>
          <a:ext cx="6057900" cy="227076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24</xdr:col>
      <xdr:colOff>240884</xdr:colOff>
      <xdr:row>43</xdr:row>
      <xdr:rowOff>83820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836"/>
        <a:stretch/>
      </xdr:blipFill>
      <xdr:spPr>
        <a:xfrm>
          <a:off x="449580" y="6781800"/>
          <a:ext cx="6115904" cy="226314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24</xdr:col>
      <xdr:colOff>251460</xdr:colOff>
      <xdr:row>74</xdr:row>
      <xdr:rowOff>97972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80" y="9265920"/>
          <a:ext cx="6126480" cy="4959532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>
    <xdr:from>
      <xdr:col>10</xdr:col>
      <xdr:colOff>167640</xdr:colOff>
      <xdr:row>47</xdr:row>
      <xdr:rowOff>38100</xdr:rowOff>
    </xdr:from>
    <xdr:to>
      <xdr:col>12</xdr:col>
      <xdr:colOff>213360</xdr:colOff>
      <xdr:row>48</xdr:row>
      <xdr:rowOff>121920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651760" y="9639300"/>
          <a:ext cx="594360" cy="25146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7620</xdr:colOff>
      <xdr:row>77</xdr:row>
      <xdr:rowOff>45720</xdr:rowOff>
    </xdr:from>
    <xdr:to>
      <xdr:col>25</xdr:col>
      <xdr:colOff>21815</xdr:colOff>
      <xdr:row>107</xdr:row>
      <xdr:rowOff>17843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4813280"/>
          <a:ext cx="6163535" cy="500132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3</xdr:col>
      <xdr:colOff>22860</xdr:colOff>
      <xdr:row>109</xdr:row>
      <xdr:rowOff>76200</xdr:rowOff>
    </xdr:from>
    <xdr:to>
      <xdr:col>25</xdr:col>
      <xdr:colOff>37055</xdr:colOff>
      <xdr:row>139</xdr:row>
      <xdr:rowOff>48323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20345400"/>
          <a:ext cx="6163535" cy="500132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>
    <xdr:from>
      <xdr:col>3</xdr:col>
      <xdr:colOff>251460</xdr:colOff>
      <xdr:row>90</xdr:row>
      <xdr:rowOff>22860</xdr:rowOff>
    </xdr:from>
    <xdr:to>
      <xdr:col>7</xdr:col>
      <xdr:colOff>22860</xdr:colOff>
      <xdr:row>91</xdr:row>
      <xdr:rowOff>106680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01040" y="16969740"/>
          <a:ext cx="906780" cy="25146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60960</xdr:colOff>
      <xdr:row>137</xdr:row>
      <xdr:rowOff>38100</xdr:rowOff>
    </xdr:from>
    <xdr:to>
      <xdr:col>21</xdr:col>
      <xdr:colOff>121920</xdr:colOff>
      <xdr:row>138</xdr:row>
      <xdr:rowOff>137160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739640" y="25001220"/>
          <a:ext cx="883920" cy="2667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95250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01740" y="2289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65" cy="1722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01740" y="2194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16</xdr:row>
      <xdr:rowOff>95250</xdr:rowOff>
    </xdr:from>
    <xdr:ext cx="65" cy="1722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301740" y="22898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16</xdr:row>
      <xdr:rowOff>0</xdr:rowOff>
    </xdr:from>
    <xdr:ext cx="65" cy="1722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301740" y="2194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17</xdr:row>
      <xdr:rowOff>95250</xdr:rowOff>
    </xdr:from>
    <xdr:ext cx="65" cy="17222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301740" y="2632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65" cy="17222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301740" y="29756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65" cy="17222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301740" y="33185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65" cy="17222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301740" y="36614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65" cy="17222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301740" y="40043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16</xdr:row>
      <xdr:rowOff>95250</xdr:rowOff>
    </xdr:from>
    <xdr:ext cx="65" cy="17222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226629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16</xdr:row>
      <xdr:rowOff>0</xdr:rowOff>
    </xdr:from>
    <xdr:ext cx="65" cy="17222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226629" y="556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16</xdr:row>
      <xdr:rowOff>95250</xdr:rowOff>
    </xdr:from>
    <xdr:ext cx="65" cy="17222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226629" y="565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16</xdr:row>
      <xdr:rowOff>0</xdr:rowOff>
    </xdr:from>
    <xdr:ext cx="65" cy="17222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226629" y="556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17</xdr:row>
      <xdr:rowOff>95250</xdr:rowOff>
    </xdr:from>
    <xdr:ext cx="65" cy="17222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226629" y="6006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18</xdr:row>
      <xdr:rowOff>0</xdr:rowOff>
    </xdr:from>
    <xdr:ext cx="65" cy="17222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226629" y="62592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18</xdr:row>
      <xdr:rowOff>0</xdr:rowOff>
    </xdr:from>
    <xdr:ext cx="65" cy="17222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6226629" y="62592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18</xdr:row>
      <xdr:rowOff>0</xdr:rowOff>
    </xdr:from>
    <xdr:ext cx="65" cy="17222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6226629" y="62592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30</xdr:col>
      <xdr:colOff>0</xdr:colOff>
      <xdr:row>18</xdr:row>
      <xdr:rowOff>0</xdr:rowOff>
    </xdr:from>
    <xdr:ext cx="65" cy="17222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6226629" y="62592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21</xdr:col>
      <xdr:colOff>489858</xdr:colOff>
      <xdr:row>0</xdr:row>
      <xdr:rowOff>130629</xdr:rowOff>
    </xdr:from>
    <xdr:to>
      <xdr:col>31</xdr:col>
      <xdr:colOff>315687</xdr:colOff>
      <xdr:row>42</xdr:row>
      <xdr:rowOff>228600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610601" y="130629"/>
          <a:ext cx="6792686" cy="13716000"/>
        </a:xfrm>
        <a:prstGeom prst="rect">
          <a:avLst/>
        </a:prstGeom>
        <a:noFill/>
        <a:ln w="50800" cap="flat" cmpd="dbl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90531</xdr:colOff>
      <xdr:row>0</xdr:row>
      <xdr:rowOff>76200</xdr:rowOff>
    </xdr:from>
    <xdr:ext cx="1890670" cy="631371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>
          <a:off x="8211274" y="76200"/>
          <a:ext cx="1890670" cy="631371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入力例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oneCellAnchor>
  <xdr:oneCellAnchor>
    <xdr:from>
      <xdr:col>32</xdr:col>
      <xdr:colOff>427988</xdr:colOff>
      <xdr:row>23</xdr:row>
      <xdr:rowOff>239486</xdr:rowOff>
    </xdr:from>
    <xdr:ext cx="3960000" cy="818274"/>
    <xdr:sp macro="" textlink="">
      <xdr:nvSpPr>
        <xdr:cNvPr id="31" name="線吹き出し 2 (枠付き)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136074" y="8469086"/>
          <a:ext cx="3960000" cy="818274"/>
        </a:xfrm>
        <a:prstGeom prst="borderCallout2">
          <a:avLst>
            <a:gd name="adj1" fmla="val 18750"/>
            <a:gd name="adj2" fmla="val -8333"/>
            <a:gd name="adj3" fmla="val 22741"/>
            <a:gd name="adj4" fmla="val -15842"/>
            <a:gd name="adj5" fmla="val 113044"/>
            <a:gd name="adj6" fmla="val -31290"/>
          </a:avLst>
        </a:prstGeom>
        <a:solidFill>
          <a:schemeClr val="bg1"/>
        </a:solidFill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見積書に本助成事業と関係しない経費が</a:t>
          </a:r>
          <a:endParaRPr kumimoji="1" lang="en-US" altLang="ja-JP" sz="12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有る場合に、記載してください。</a:t>
          </a:r>
        </a:p>
      </xdr:txBody>
    </xdr:sp>
    <xdr:clientData/>
  </xdr:oneCellAnchor>
  <xdr:oneCellAnchor>
    <xdr:from>
      <xdr:col>32</xdr:col>
      <xdr:colOff>381000</xdr:colOff>
      <xdr:row>27</xdr:row>
      <xdr:rowOff>239486</xdr:rowOff>
    </xdr:from>
    <xdr:ext cx="3960000" cy="518192"/>
    <xdr:sp macro="" textlink="">
      <xdr:nvSpPr>
        <xdr:cNvPr id="32" name="線吹き出し 2 (枠付き)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6089086" y="9775372"/>
          <a:ext cx="3960000" cy="518192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01041"/>
            <a:gd name="adj6" fmla="val -29834"/>
          </a:avLst>
        </a:prstGeom>
        <a:solidFill>
          <a:schemeClr val="bg1"/>
        </a:solidFill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見積書記載金額を記入してください。</a:t>
          </a:r>
        </a:p>
      </xdr:txBody>
    </xdr:sp>
    <xdr:clientData/>
  </xdr:oneCellAnchor>
  <xdr:oneCellAnchor>
    <xdr:from>
      <xdr:col>26</xdr:col>
      <xdr:colOff>185057</xdr:colOff>
      <xdr:row>37</xdr:row>
      <xdr:rowOff>220074</xdr:rowOff>
    </xdr:from>
    <xdr:ext cx="3265715" cy="818274"/>
    <xdr:sp macro="" textlink="">
      <xdr:nvSpPr>
        <xdr:cNvPr id="33" name="線吹き出し 2 (枠付き)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0722428" y="12716874"/>
          <a:ext cx="3265715" cy="818274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85160"/>
            <a:gd name="adj6" fmla="val -27728"/>
          </a:avLst>
        </a:prstGeom>
        <a:solidFill>
          <a:schemeClr val="bg1"/>
        </a:solidFill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計画変更で金額の変更があった場合は、</a:t>
          </a:r>
          <a:endParaRPr kumimoji="1" lang="en-US" altLang="ja-JP" sz="12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変更後の金額を入力してください。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367553</xdr:colOff>
      <xdr:row>5</xdr:row>
      <xdr:rowOff>8966</xdr:rowOff>
    </xdr:from>
    <xdr:to>
      <xdr:col>22</xdr:col>
      <xdr:colOff>600634</xdr:colOff>
      <xdr:row>44</xdr:row>
      <xdr:rowOff>143436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971929" y="1219201"/>
          <a:ext cx="12138211" cy="8301317"/>
        </a:xfrm>
        <a:prstGeom prst="rect">
          <a:avLst/>
        </a:prstGeom>
        <a:noFill/>
        <a:ln w="50800" cap="flat" cmpd="dbl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2420470</xdr:colOff>
      <xdr:row>4</xdr:row>
      <xdr:rowOff>35859</xdr:rowOff>
    </xdr:from>
    <xdr:ext cx="1924051" cy="48484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17965270" y="968188"/>
          <a:ext cx="1924051" cy="484849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入力例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oneCellAnchor>
  <xdr:oneCellAnchor>
    <xdr:from>
      <xdr:col>16</xdr:col>
      <xdr:colOff>152400</xdr:colOff>
      <xdr:row>31</xdr:row>
      <xdr:rowOff>139155</xdr:rowOff>
    </xdr:from>
    <xdr:ext cx="3960000" cy="518192"/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718971" y="6692355"/>
          <a:ext cx="3960000" cy="518192"/>
        </a:xfrm>
        <a:prstGeom prst="borderCallout2">
          <a:avLst>
            <a:gd name="adj1" fmla="val 22951"/>
            <a:gd name="adj2" fmla="val -8608"/>
            <a:gd name="adj3" fmla="val 22741"/>
            <a:gd name="adj4" fmla="val -15842"/>
            <a:gd name="adj5" fmla="val -88624"/>
            <a:gd name="adj6" fmla="val -36238"/>
          </a:avLst>
        </a:prstGeom>
        <a:solidFill>
          <a:schemeClr val="bg1"/>
        </a:solidFill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プルダウンで対象設備がない場合は直接入力できます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367553</xdr:colOff>
      <xdr:row>5</xdr:row>
      <xdr:rowOff>8966</xdr:rowOff>
    </xdr:from>
    <xdr:to>
      <xdr:col>22</xdr:col>
      <xdr:colOff>600634</xdr:colOff>
      <xdr:row>44</xdr:row>
      <xdr:rowOff>143436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BB0890B-4DAA-4DE3-AEAC-F3298226FC24}"/>
            </a:ext>
          </a:extLst>
        </xdr:cNvPr>
        <xdr:cNvSpPr/>
      </xdr:nvSpPr>
      <xdr:spPr>
        <a:xfrm>
          <a:off x="12950078" y="1247216"/>
          <a:ext cx="12110756" cy="8392645"/>
        </a:xfrm>
        <a:prstGeom prst="rect">
          <a:avLst/>
        </a:prstGeom>
        <a:noFill/>
        <a:ln w="50800" cap="flat" cmpd="dbl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2420470</xdr:colOff>
      <xdr:row>4</xdr:row>
      <xdr:rowOff>35859</xdr:rowOff>
    </xdr:from>
    <xdr:ext cx="1924051" cy="48484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48F99CE-56B0-4949-945F-168143B1385C}"/>
            </a:ext>
          </a:extLst>
        </xdr:cNvPr>
        <xdr:cNvSpPr/>
      </xdr:nvSpPr>
      <xdr:spPr bwMode="auto">
        <a:xfrm>
          <a:off x="17936695" y="988359"/>
          <a:ext cx="1924051" cy="484849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入力例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oneCellAnchor>
  <xdr:oneCellAnchor>
    <xdr:from>
      <xdr:col>16</xdr:col>
      <xdr:colOff>152400</xdr:colOff>
      <xdr:row>31</xdr:row>
      <xdr:rowOff>139155</xdr:rowOff>
    </xdr:from>
    <xdr:ext cx="3960000" cy="518192"/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65FAA0DB-A1F6-49D7-8797-8E1FCE35D8D4}"/>
            </a:ext>
          </a:extLst>
        </xdr:cNvPr>
        <xdr:cNvSpPr/>
      </xdr:nvSpPr>
      <xdr:spPr>
        <a:xfrm>
          <a:off x="15668625" y="6797130"/>
          <a:ext cx="3960000" cy="518192"/>
        </a:xfrm>
        <a:prstGeom prst="borderCallout2">
          <a:avLst>
            <a:gd name="adj1" fmla="val 22951"/>
            <a:gd name="adj2" fmla="val -8608"/>
            <a:gd name="adj3" fmla="val 22741"/>
            <a:gd name="adj4" fmla="val -15842"/>
            <a:gd name="adj5" fmla="val -88624"/>
            <a:gd name="adj6" fmla="val -36238"/>
          </a:avLst>
        </a:prstGeom>
        <a:solidFill>
          <a:schemeClr val="bg1"/>
        </a:solidFill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プルダウンで対象設備がない場合は直接入力できます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21772</xdr:colOff>
      <xdr:row>1</xdr:row>
      <xdr:rowOff>131271</xdr:rowOff>
    </xdr:from>
    <xdr:to>
      <xdr:col>45</xdr:col>
      <xdr:colOff>413657</xdr:colOff>
      <xdr:row>23</xdr:row>
      <xdr:rowOff>43544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636829" y="370757"/>
          <a:ext cx="11789228" cy="6639644"/>
        </a:xfrm>
        <a:prstGeom prst="rect">
          <a:avLst/>
        </a:prstGeom>
        <a:noFill/>
        <a:ln w="50800" cap="flat" cmpd="dbl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258055</xdr:colOff>
      <xdr:row>0</xdr:row>
      <xdr:rowOff>147417</xdr:rowOff>
    </xdr:from>
    <xdr:ext cx="1706535" cy="48484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4453026" y="147417"/>
          <a:ext cx="1706535" cy="484849"/>
        </a:xfrm>
        <a:prstGeom prst="rect">
          <a:avLst/>
        </a:prstGeom>
        <a:solidFill>
          <a:sysClr val="window" lastClr="FFFFFF"/>
        </a:solidFill>
        <a:ln w="28575">
          <a:solidFill>
            <a:srgbClr val="FF0000"/>
          </a:solidFill>
          <a:prstDash val="solid"/>
          <a:round/>
          <a:headEnd/>
          <a:tailEnd/>
        </a:ln>
      </xdr:spPr>
      <xdr:txBody>
        <a:bodyPr rot="0" spcFirstLastPara="0" vertOverflow="overflow" horzOverflow="overflow" vert="horz" wrap="square" lIns="108000" tIns="108000" rIns="108000" bIns="108000" numCol="1" spcCol="0" rtlCol="0" fromWordArt="0" anchor="ctr" anchorCtr="0" forceAA="0" upright="1" compatLnSpc="1">
          <a:prstTxWarp prst="textNoShape">
            <a:avLst/>
          </a:prstTxWarp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入力例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zoomScale="120" zoomScaleNormal="120" workbookViewId="0">
      <selection activeCell="C15" sqref="C15"/>
    </sheetView>
  </sheetViews>
  <sheetFormatPr defaultRowHeight="18" x14ac:dyDescent="0.55000000000000004"/>
  <cols>
    <col min="1" max="1" width="36" customWidth="1"/>
    <col min="2" max="2" width="33.08203125" customWidth="1"/>
  </cols>
  <sheetData>
    <row r="1" spans="1:9" x14ac:dyDescent="0.55000000000000004">
      <c r="A1" t="s">
        <v>180</v>
      </c>
      <c r="D1" s="99" t="s">
        <v>108</v>
      </c>
      <c r="F1" s="100" t="s">
        <v>60</v>
      </c>
      <c r="I1" t="s">
        <v>178</v>
      </c>
    </row>
    <row r="2" spans="1:9" x14ac:dyDescent="0.55000000000000004">
      <c r="A2" s="47" t="s">
        <v>183</v>
      </c>
      <c r="D2" s="47" t="s">
        <v>103</v>
      </c>
      <c r="F2" s="101" t="s">
        <v>35</v>
      </c>
      <c r="I2" t="s">
        <v>158</v>
      </c>
    </row>
    <row r="3" spans="1:9" x14ac:dyDescent="0.55000000000000004">
      <c r="A3" s="47" t="s">
        <v>182</v>
      </c>
      <c r="D3" s="47" t="s">
        <v>104</v>
      </c>
      <c r="F3" s="101" t="s">
        <v>36</v>
      </c>
      <c r="I3" t="s">
        <v>159</v>
      </c>
    </row>
    <row r="4" spans="1:9" x14ac:dyDescent="0.55000000000000004">
      <c r="A4" s="47" t="s">
        <v>181</v>
      </c>
      <c r="D4" s="47" t="s">
        <v>105</v>
      </c>
      <c r="F4" s="101" t="s">
        <v>37</v>
      </c>
      <c r="I4" t="s">
        <v>160</v>
      </c>
    </row>
    <row r="5" spans="1:9" x14ac:dyDescent="0.55000000000000004">
      <c r="A5" s="47" t="s">
        <v>106</v>
      </c>
      <c r="D5" s="47" t="s">
        <v>106</v>
      </c>
      <c r="F5" s="101" t="s">
        <v>38</v>
      </c>
      <c r="I5" t="s">
        <v>161</v>
      </c>
    </row>
    <row r="6" spans="1:9" x14ac:dyDescent="0.55000000000000004">
      <c r="A6" s="47" t="s">
        <v>185</v>
      </c>
      <c r="F6" s="101" t="s">
        <v>39</v>
      </c>
      <c r="I6" t="s">
        <v>162</v>
      </c>
    </row>
    <row r="7" spans="1:9" x14ac:dyDescent="0.55000000000000004">
      <c r="A7" s="47" t="s">
        <v>186</v>
      </c>
      <c r="F7" s="101" t="s">
        <v>40</v>
      </c>
      <c r="I7" t="s">
        <v>163</v>
      </c>
    </row>
    <row r="8" spans="1:9" x14ac:dyDescent="0.55000000000000004">
      <c r="A8" s="47" t="s">
        <v>187</v>
      </c>
      <c r="F8" s="101" t="s">
        <v>41</v>
      </c>
      <c r="I8" t="s">
        <v>164</v>
      </c>
    </row>
    <row r="9" spans="1:9" x14ac:dyDescent="0.55000000000000004">
      <c r="A9" s="47" t="s">
        <v>188</v>
      </c>
      <c r="F9" s="101" t="s">
        <v>5</v>
      </c>
      <c r="I9" t="s">
        <v>179</v>
      </c>
    </row>
    <row r="10" spans="1:9" x14ac:dyDescent="0.55000000000000004">
      <c r="A10" s="47" t="s">
        <v>189</v>
      </c>
      <c r="F10" s="101" t="s">
        <v>42</v>
      </c>
      <c r="I10" t="s">
        <v>177</v>
      </c>
    </row>
    <row r="11" spans="1:9" x14ac:dyDescent="0.55000000000000004">
      <c r="A11" s="47"/>
      <c r="F11" s="101" t="s">
        <v>43</v>
      </c>
      <c r="I11" t="s">
        <v>165</v>
      </c>
    </row>
    <row r="12" spans="1:9" x14ac:dyDescent="0.55000000000000004">
      <c r="F12" s="101" t="s">
        <v>44</v>
      </c>
      <c r="I12" t="s">
        <v>166</v>
      </c>
    </row>
    <row r="13" spans="1:9" x14ac:dyDescent="0.55000000000000004">
      <c r="A13" s="142"/>
      <c r="F13" s="101" t="s">
        <v>45</v>
      </c>
      <c r="I13" t="s">
        <v>167</v>
      </c>
    </row>
    <row r="14" spans="1:9" x14ac:dyDescent="0.55000000000000004">
      <c r="A14" s="47"/>
      <c r="F14" s="101" t="s">
        <v>46</v>
      </c>
      <c r="I14" t="s">
        <v>168</v>
      </c>
    </row>
    <row r="15" spans="1:9" x14ac:dyDescent="0.55000000000000004">
      <c r="A15" s="47"/>
      <c r="F15" s="101" t="s">
        <v>47</v>
      </c>
      <c r="I15" t="s">
        <v>169</v>
      </c>
    </row>
    <row r="16" spans="1:9" x14ac:dyDescent="0.55000000000000004">
      <c r="A16" s="47"/>
      <c r="I16" t="s">
        <v>170</v>
      </c>
    </row>
    <row r="17" spans="9:9" x14ac:dyDescent="0.55000000000000004">
      <c r="I17" t="s">
        <v>176</v>
      </c>
    </row>
    <row r="18" spans="9:9" x14ac:dyDescent="0.55000000000000004">
      <c r="I18" t="s">
        <v>171</v>
      </c>
    </row>
    <row r="19" spans="9:9" x14ac:dyDescent="0.55000000000000004">
      <c r="I19" t="s">
        <v>172</v>
      </c>
    </row>
    <row r="20" spans="9:9" x14ac:dyDescent="0.55000000000000004">
      <c r="I20" t="s">
        <v>173</v>
      </c>
    </row>
    <row r="21" spans="9:9" x14ac:dyDescent="0.55000000000000004">
      <c r="I21" t="s">
        <v>174</v>
      </c>
    </row>
    <row r="22" spans="9:9" x14ac:dyDescent="0.55000000000000004">
      <c r="I22" t="s">
        <v>175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109"/>
  <sheetViews>
    <sheetView showGridLines="0" zoomScale="70" zoomScaleNormal="70" workbookViewId="0">
      <selection activeCell="AK27" sqref="AK27"/>
    </sheetView>
  </sheetViews>
  <sheetFormatPr defaultColWidth="9" defaultRowHeight="13" x14ac:dyDescent="0.55000000000000004"/>
  <cols>
    <col min="1" max="1" width="0.58203125" style="1" customWidth="1"/>
    <col min="2" max="3" width="2.58203125" style="1" customWidth="1"/>
    <col min="4" max="6" width="3.58203125" style="1" customWidth="1"/>
    <col min="7" max="9" width="4.08203125" style="1" customWidth="1"/>
    <col min="10" max="29" width="3.58203125" style="1" customWidth="1"/>
    <col min="30" max="30" width="2.9140625" style="1" customWidth="1"/>
    <col min="31" max="32" width="7.9140625" style="1" customWidth="1"/>
    <col min="33" max="16384" width="9" style="1"/>
  </cols>
  <sheetData>
    <row r="2" spans="2:28" ht="54.75" customHeight="1" x14ac:dyDescent="0.55000000000000004">
      <c r="B2" s="147" t="s">
        <v>122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2:28" ht="14.25" customHeight="1" x14ac:dyDescent="0.55000000000000004">
      <c r="V3" s="44" t="s">
        <v>54</v>
      </c>
    </row>
    <row r="4" spans="2:28" ht="14.25" customHeight="1" x14ac:dyDescent="0.55000000000000004"/>
    <row r="5" spans="2:28" ht="23.25" customHeight="1" x14ac:dyDescent="0.55000000000000004">
      <c r="B5" s="25" t="s">
        <v>0</v>
      </c>
      <c r="C5" s="26"/>
      <c r="D5" s="26"/>
      <c r="E5" s="24"/>
      <c r="F5" s="24"/>
      <c r="G5" s="24"/>
      <c r="H5" s="24"/>
      <c r="I5" s="24"/>
      <c r="J5" s="24"/>
      <c r="K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"/>
    </row>
    <row r="6" spans="2:28" ht="21" customHeight="1" x14ac:dyDescent="0.55000000000000004">
      <c r="B6" s="27"/>
      <c r="C6" s="24"/>
      <c r="D6" s="150" t="s">
        <v>49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2"/>
    </row>
    <row r="7" spans="2:28" ht="14.25" customHeight="1" x14ac:dyDescent="0.5500000000000000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28" ht="14.25" customHeight="1" x14ac:dyDescent="0.5500000000000000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2:28" ht="24" customHeight="1" x14ac:dyDescent="0.55000000000000004">
      <c r="B9" s="28" t="s">
        <v>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"/>
    </row>
    <row r="10" spans="2:28" ht="21" customHeight="1" x14ac:dyDescent="0.55000000000000004">
      <c r="B10" s="24"/>
      <c r="C10" s="24"/>
      <c r="D10" s="149" t="s">
        <v>2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2"/>
    </row>
    <row r="11" spans="2:28" ht="21" customHeight="1" x14ac:dyDescent="0.55000000000000004">
      <c r="B11" s="24"/>
      <c r="C11" s="24"/>
      <c r="D11" s="151" t="s">
        <v>3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2"/>
    </row>
    <row r="12" spans="2:28" ht="21" customHeight="1" x14ac:dyDescent="0.55000000000000004">
      <c r="B12" s="2"/>
      <c r="C12" s="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2"/>
    </row>
    <row r="13" spans="2:28" ht="21" customHeight="1" x14ac:dyDescent="0.55000000000000004">
      <c r="B13" s="2"/>
      <c r="C13" s="24" t="s">
        <v>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2"/>
    </row>
    <row r="14" spans="2:28" ht="24" customHeight="1" x14ac:dyDescent="0.55000000000000004">
      <c r="B14" s="2"/>
      <c r="C14" s="2"/>
      <c r="D14" s="149" t="s">
        <v>48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2"/>
    </row>
    <row r="30" spans="2:28" ht="24" customHeight="1" x14ac:dyDescent="0.55000000000000004">
      <c r="B30" s="2"/>
      <c r="C30" s="2"/>
      <c r="D30" s="149" t="s">
        <v>50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2"/>
    </row>
    <row r="45" spans="2:28" ht="24" customHeight="1" x14ac:dyDescent="0.55000000000000004">
      <c r="B45" s="2"/>
      <c r="C45" s="2"/>
      <c r="D45" s="149" t="s">
        <v>51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2"/>
    </row>
    <row r="77" spans="2:28" ht="24" customHeight="1" x14ac:dyDescent="0.55000000000000004">
      <c r="B77" s="2"/>
      <c r="C77" s="2"/>
      <c r="D77" s="149" t="s">
        <v>52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2"/>
    </row>
    <row r="109" spans="2:28" ht="24" customHeight="1" x14ac:dyDescent="0.55000000000000004">
      <c r="B109" s="2"/>
      <c r="C109" s="2"/>
      <c r="D109" s="149" t="s">
        <v>53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2"/>
    </row>
  </sheetData>
  <mergeCells count="9">
    <mergeCell ref="B2:AB2"/>
    <mergeCell ref="D45:AA45"/>
    <mergeCell ref="D77:AA77"/>
    <mergeCell ref="D109:AA109"/>
    <mergeCell ref="D6:AA6"/>
    <mergeCell ref="D10:AA10"/>
    <mergeCell ref="D11:AA11"/>
    <mergeCell ref="D14:AA14"/>
    <mergeCell ref="D30:AA3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66"/>
  </sheetPr>
  <dimension ref="A2:AE57"/>
  <sheetViews>
    <sheetView showGridLines="0" showZeros="0" tabSelected="1" zoomScale="70" zoomScaleNormal="70" zoomScaleSheetLayoutView="100" workbookViewId="0">
      <selection activeCell="D5" sqref="D5"/>
    </sheetView>
  </sheetViews>
  <sheetFormatPr defaultColWidth="8.08203125" defaultRowHeight="18" x14ac:dyDescent="0.55000000000000004"/>
  <cols>
    <col min="1" max="1" width="2.4140625" style="48" customWidth="1"/>
    <col min="2" max="2" width="1.5" style="48" customWidth="1"/>
    <col min="3" max="3" width="6.58203125" style="48" customWidth="1"/>
    <col min="4" max="4" width="13" style="48" customWidth="1"/>
    <col min="5" max="5" width="22.08203125" style="48" customWidth="1"/>
    <col min="6" max="7" width="5.5" style="48" customWidth="1"/>
    <col min="8" max="8" width="24.9140625" style="48" customWidth="1"/>
    <col min="9" max="9" width="1.5" style="48" customWidth="1"/>
    <col min="10" max="10" width="12.58203125" style="48" customWidth="1"/>
    <col min="11" max="11" width="10.58203125" style="48" hidden="1" customWidth="1"/>
    <col min="12" max="12" width="11.08203125" style="48" hidden="1" customWidth="1"/>
    <col min="13" max="13" width="3.58203125" style="48" hidden="1" customWidth="1"/>
    <col min="14" max="15" width="12.58203125" style="48" hidden="1" customWidth="1"/>
    <col min="16" max="16" width="3.58203125" style="48" hidden="1" customWidth="1"/>
    <col min="17" max="18" width="12.58203125" style="48" hidden="1" customWidth="1"/>
    <col min="19" max="19" width="3.58203125" style="48" hidden="1" customWidth="1"/>
    <col min="20" max="21" width="12.58203125" style="48" hidden="1" customWidth="1"/>
    <col min="22" max="22" width="8.08203125" style="48"/>
    <col min="23" max="23" width="2.4140625" style="48" customWidth="1"/>
    <col min="24" max="24" width="1.5" style="48" customWidth="1"/>
    <col min="25" max="25" width="6.58203125" style="48" customWidth="1"/>
    <col min="26" max="26" width="13" style="48" customWidth="1"/>
    <col min="27" max="27" width="22.08203125" style="48" customWidth="1"/>
    <col min="28" max="29" width="5.5" style="48" customWidth="1"/>
    <col min="30" max="30" width="24.9140625" style="48" customWidth="1"/>
    <col min="31" max="31" width="1.5" style="48" customWidth="1"/>
    <col min="32" max="16384" width="8.08203125" style="48"/>
  </cols>
  <sheetData>
    <row r="2" spans="2:31" s="113" customFormat="1" ht="21.65" customHeight="1" x14ac:dyDescent="0.55000000000000004">
      <c r="B2" s="152"/>
      <c r="C2" s="153"/>
      <c r="D2" s="114" t="s">
        <v>119</v>
      </c>
      <c r="O2" s="115"/>
      <c r="P2" s="115"/>
      <c r="Q2" s="115"/>
      <c r="R2" s="116"/>
      <c r="X2" s="152"/>
      <c r="Y2" s="153"/>
      <c r="Z2" s="120" t="s">
        <v>119</v>
      </c>
    </row>
    <row r="3" spans="2:31" ht="30" customHeight="1" x14ac:dyDescent="0.55000000000000004">
      <c r="I3" s="134" t="s">
        <v>205</v>
      </c>
      <c r="L3" s="110" t="s">
        <v>117</v>
      </c>
      <c r="M3" s="111"/>
      <c r="N3" s="112" t="s">
        <v>194</v>
      </c>
      <c r="O3" s="112" t="s">
        <v>195</v>
      </c>
      <c r="P3" s="111"/>
      <c r="Q3" s="108" t="s">
        <v>118</v>
      </c>
      <c r="S3" s="111"/>
      <c r="T3" s="144"/>
    </row>
    <row r="4" spans="2:31" ht="46.4" customHeight="1" x14ac:dyDescent="0.55000000000000004">
      <c r="B4" s="207" t="s">
        <v>55</v>
      </c>
      <c r="C4" s="208"/>
      <c r="D4" s="118"/>
      <c r="E4" s="205" t="s">
        <v>155</v>
      </c>
      <c r="F4" s="206"/>
      <c r="G4" s="206"/>
      <c r="H4" s="206"/>
      <c r="I4" s="206"/>
      <c r="J4" s="104"/>
      <c r="L4" s="106">
        <v>10000000</v>
      </c>
      <c r="N4" s="105">
        <v>0.66666666666666696</v>
      </c>
      <c r="O4" s="107" t="str">
        <f ca="1">IFERROR($H$17*$N4,"")</f>
        <v/>
      </c>
      <c r="Q4" s="109">
        <f ca="1">ROUNDDOWN(IF(O4&lt;=L4,O4,IF(O4&gt;L4,L4,"")),-3)</f>
        <v>10000000</v>
      </c>
      <c r="T4" s="143"/>
      <c r="X4" s="235" t="s">
        <v>55</v>
      </c>
      <c r="Y4" s="235"/>
      <c r="Z4" s="121" t="s">
        <v>124</v>
      </c>
      <c r="AA4" s="236" t="s">
        <v>155</v>
      </c>
      <c r="AB4" s="236"/>
      <c r="AC4" s="236"/>
      <c r="AD4" s="236"/>
      <c r="AE4" s="236"/>
    </row>
    <row r="5" spans="2:31" ht="46.4" customHeight="1" x14ac:dyDescent="0.55000000000000004">
      <c r="B5" s="209"/>
      <c r="C5" s="210"/>
      <c r="D5" s="118"/>
      <c r="E5" s="205" t="s">
        <v>203</v>
      </c>
      <c r="F5" s="206"/>
      <c r="G5" s="206"/>
      <c r="H5" s="206"/>
      <c r="I5" s="206"/>
      <c r="J5" s="104"/>
      <c r="L5" s="106">
        <v>150000000</v>
      </c>
      <c r="N5" s="105">
        <v>0.66666666666666663</v>
      </c>
      <c r="O5" s="107" t="str">
        <f>IFERROR($H$18*$N5,"")</f>
        <v/>
      </c>
      <c r="Q5" s="109">
        <f>ROUNDDOWN(IF(O5&lt;=L5,O5,IF(O5&gt;L5,L5,"")),-3)</f>
        <v>150000000</v>
      </c>
      <c r="T5" s="143"/>
      <c r="X5" s="235"/>
      <c r="Y5" s="235"/>
      <c r="Z5" s="121"/>
      <c r="AA5" s="236" t="s">
        <v>203</v>
      </c>
      <c r="AB5" s="236"/>
      <c r="AC5" s="236"/>
      <c r="AD5" s="236"/>
      <c r="AE5" s="236"/>
    </row>
    <row r="7" spans="2:31" ht="18" customHeight="1" x14ac:dyDescent="0.55000000000000004">
      <c r="B7" s="45"/>
      <c r="C7" s="45"/>
      <c r="D7" s="46"/>
      <c r="E7" s="47" t="s">
        <v>56</v>
      </c>
      <c r="F7" s="45"/>
      <c r="G7" s="45"/>
      <c r="H7" s="45"/>
      <c r="K7" s="45"/>
      <c r="L7" s="45"/>
      <c r="X7" s="45"/>
      <c r="Y7" s="45"/>
      <c r="Z7" s="46"/>
      <c r="AA7" s="47" t="s">
        <v>56</v>
      </c>
      <c r="AB7" s="45"/>
      <c r="AC7" s="45"/>
      <c r="AD7" s="45"/>
    </row>
    <row r="8" spans="2:31" ht="18" customHeight="1" x14ac:dyDescent="0.55000000000000004">
      <c r="C8" s="49"/>
      <c r="D8" s="49" t="s">
        <v>121</v>
      </c>
      <c r="E8" s="49"/>
      <c r="F8" s="49"/>
      <c r="G8" s="49"/>
      <c r="H8" s="49"/>
      <c r="I8" s="50"/>
      <c r="J8" s="49"/>
      <c r="K8" s="49"/>
      <c r="Y8" s="49"/>
      <c r="Z8" s="49" t="s">
        <v>121</v>
      </c>
      <c r="AA8" s="49"/>
      <c r="AB8" s="49"/>
      <c r="AC8" s="49"/>
      <c r="AD8" s="49"/>
      <c r="AE8" s="50"/>
    </row>
    <row r="9" spans="2:31" ht="24" customHeight="1" x14ac:dyDescent="0.55000000000000004">
      <c r="C9" s="47" t="s">
        <v>111</v>
      </c>
      <c r="D9" s="47"/>
      <c r="E9" s="47"/>
      <c r="F9" s="47"/>
      <c r="G9" s="47"/>
      <c r="Y9" s="47" t="s">
        <v>111</v>
      </c>
      <c r="Z9" s="47"/>
      <c r="AA9" s="47"/>
      <c r="AB9" s="47"/>
      <c r="AC9" s="47"/>
    </row>
    <row r="10" spans="2:31" ht="32.15" customHeight="1" x14ac:dyDescent="0.55000000000000004">
      <c r="C10" s="214" t="s">
        <v>57</v>
      </c>
      <c r="D10" s="214"/>
      <c r="E10" s="214"/>
      <c r="F10" s="214"/>
      <c r="G10" s="214"/>
      <c r="H10" s="214"/>
      <c r="Y10" s="214" t="s">
        <v>57</v>
      </c>
      <c r="Z10" s="214"/>
      <c r="AA10" s="214"/>
      <c r="AB10" s="214"/>
      <c r="AC10" s="214"/>
      <c r="AD10" s="214"/>
    </row>
    <row r="11" spans="2:31" ht="12" customHeight="1" x14ac:dyDescent="0.55000000000000004">
      <c r="C11" s="51"/>
      <c r="D11" s="51"/>
      <c r="E11" s="51"/>
      <c r="F11" s="51"/>
      <c r="G11" s="51"/>
      <c r="H11" s="51"/>
      <c r="Y11" s="51"/>
      <c r="Z11" s="51"/>
      <c r="AA11" s="51"/>
      <c r="AB11" s="51"/>
      <c r="AC11" s="51"/>
      <c r="AD11" s="51"/>
    </row>
    <row r="12" spans="2:31" ht="20.149999999999999" customHeight="1" thickBot="1" x14ac:dyDescent="0.6">
      <c r="F12" s="51"/>
      <c r="G12" s="30" t="s">
        <v>10</v>
      </c>
      <c r="H12" s="117"/>
      <c r="J12" s="11" t="s">
        <v>11</v>
      </c>
      <c r="AB12" s="51"/>
      <c r="AC12" s="30" t="s">
        <v>10</v>
      </c>
      <c r="AD12" s="122" t="s">
        <v>125</v>
      </c>
    </row>
    <row r="13" spans="2:31" ht="20.149999999999999" customHeight="1" thickBot="1" x14ac:dyDescent="0.6">
      <c r="C13" s="225" t="s">
        <v>73</v>
      </c>
      <c r="D13" s="226"/>
      <c r="E13" s="102" t="str">
        <f>IF(H12="","",SUMIF(D4:L5,"〇",L4:L5))</f>
        <v/>
      </c>
      <c r="Y13" s="225" t="s">
        <v>73</v>
      </c>
      <c r="Z13" s="226"/>
      <c r="AA13" s="102">
        <v>10000000</v>
      </c>
    </row>
    <row r="14" spans="2:31" ht="19.399999999999999" customHeight="1" thickBot="1" x14ac:dyDescent="0.6">
      <c r="C14" s="215"/>
      <c r="D14" s="215"/>
      <c r="E14" s="215"/>
      <c r="F14" s="215"/>
      <c r="G14" s="215"/>
      <c r="H14" s="215"/>
      <c r="Y14" s="215"/>
      <c r="Z14" s="215"/>
      <c r="AA14" s="215"/>
      <c r="AB14" s="215"/>
      <c r="AC14" s="215"/>
      <c r="AD14" s="215"/>
    </row>
    <row r="15" spans="2:31" ht="25.5" customHeight="1" x14ac:dyDescent="0.55000000000000004">
      <c r="C15" s="216" t="s">
        <v>58</v>
      </c>
      <c r="D15" s="217"/>
      <c r="E15" s="218"/>
      <c r="F15" s="222" t="s">
        <v>59</v>
      </c>
      <c r="G15" s="223"/>
      <c r="H15" s="224"/>
      <c r="Y15" s="216" t="s">
        <v>58</v>
      </c>
      <c r="Z15" s="217"/>
      <c r="AA15" s="218"/>
      <c r="AB15" s="222" t="s">
        <v>59</v>
      </c>
      <c r="AC15" s="223"/>
      <c r="AD15" s="224"/>
    </row>
    <row r="16" spans="2:31" ht="25.5" customHeight="1" thickBot="1" x14ac:dyDescent="0.6">
      <c r="C16" s="219"/>
      <c r="D16" s="220"/>
      <c r="E16" s="221"/>
      <c r="F16" s="52" t="s">
        <v>6</v>
      </c>
      <c r="G16" s="53" t="s">
        <v>60</v>
      </c>
      <c r="H16" s="54" t="s">
        <v>61</v>
      </c>
      <c r="Y16" s="219"/>
      <c r="Z16" s="220"/>
      <c r="AA16" s="221"/>
      <c r="AB16" s="52" t="s">
        <v>6</v>
      </c>
      <c r="AC16" s="53" t="s">
        <v>60</v>
      </c>
      <c r="AD16" s="54" t="s">
        <v>61</v>
      </c>
    </row>
    <row r="17" spans="3:30" ht="27" customHeight="1" x14ac:dyDescent="0.55000000000000004">
      <c r="C17" s="187" t="s">
        <v>62</v>
      </c>
      <c r="D17" s="164" t="str">
        <f ca="1">IF(H17="","","ゼロエミビル化設計支援")</f>
        <v/>
      </c>
      <c r="E17" s="165"/>
      <c r="F17" s="55" t="str">
        <f ca="1">IF(H17="","",1)</f>
        <v/>
      </c>
      <c r="G17" s="56" t="str">
        <f ca="1">IF(F17="","","式")</f>
        <v/>
      </c>
      <c r="H17" s="57" t="str">
        <f ca="1">IF(共通様式の２設計支援!H42+共通様式の２設計支援!H80+共通様式の２設計支援!H118+共通様式の２設計支援!H156+共通様式の２設計支援!H194+共通様式の２設計支援!H232+共通様式の２設計支援!H270+共通様式の２設計支援!H308+共通様式の２設計支援!H346+共通様式の２設計支援!H384=0,"",共通様式の２設計支援!H42+共通様式の２設計支援!H80+共通様式の２設計支援!H118+共通様式の２設計支援!H156+共通様式の２設計支援!H194+共通様式の２設計支援!H232+共通様式の２設計支援!H270+共通様式の２設計支援!H308+共通様式の２設計支援!H346+共通様式の２設計支援!H384)</f>
        <v/>
      </c>
      <c r="Y17" s="187" t="s">
        <v>62</v>
      </c>
      <c r="Z17" s="164" t="s">
        <v>196</v>
      </c>
      <c r="AA17" s="165"/>
      <c r="AB17" s="55">
        <v>1</v>
      </c>
      <c r="AC17" s="56" t="s">
        <v>144</v>
      </c>
      <c r="AD17" s="57">
        <v>10000000</v>
      </c>
    </row>
    <row r="18" spans="3:30" ht="27" customHeight="1" x14ac:dyDescent="0.55000000000000004">
      <c r="C18" s="188"/>
      <c r="D18" s="164" t="str">
        <f>IF(H18="","","ゼロエミビル化設備導入支援")</f>
        <v/>
      </c>
      <c r="E18" s="165"/>
      <c r="F18" s="55" t="str">
        <f>IF(H18="","",1)</f>
        <v/>
      </c>
      <c r="G18" s="56" t="str">
        <f>IF(F18="","","式")</f>
        <v/>
      </c>
      <c r="H18" s="57" t="str">
        <f>IF(共通様式の３設備導入支援!H42+共通様式の３設備導入支援!H80+共通様式の３設備導入支援!H118+共通様式の３設備導入支援!H156+共通様式の３設備導入支援!H194+共通様式の３設備導入支援!H232+共通様式の３設備導入支援!H270+共通様式の３設備導入支援!H308+共通様式の３設備導入支援!H346+共通様式の３設備導入支援!H384=0,"",共通様式の３設備導入支援!H42+共通様式の３設備導入支援!H80+共通様式の３設備導入支援!H118+共通様式の３設備導入支援!H156+共通様式の３設備導入支援!H194+共通様式の３設備導入支援!H232+共通様式の３設備導入支援!H270+共通様式の３設備導入支援!H308+共通様式の３設備導入支援!H346+共通様式の３設備導入支援!H384)</f>
        <v/>
      </c>
      <c r="Y18" s="188"/>
      <c r="Z18" s="164"/>
      <c r="AA18" s="165"/>
      <c r="AB18" s="55" t="str">
        <f>IF(AD18="","",1)</f>
        <v/>
      </c>
      <c r="AC18" s="56" t="str">
        <f>IF(AB18="","","式")</f>
        <v/>
      </c>
      <c r="AD18" s="57" t="str">
        <f>IF(共通様式の３設備導入支援!AP42+共通様式の３設備導入支援!AP80+共通様式の３設備導入支援!AP118+共通様式の３設備導入支援!AP156+共通様式の３設備導入支援!AP194+共通様式の３設備導入支援!AP232+共通様式の３設備導入支援!AP270+共通様式の３設備導入支援!AP308+共通様式の３設備導入支援!AP346+共通様式の３設備導入支援!AP384=0,"",共通様式の３設備導入支援!AP42+共通様式の３設備導入支援!AP80+共通様式の３設備導入支援!AP118+共通様式の３設備導入支援!AP156+共通様式の３設備導入支援!AP194+共通様式の３設備導入支援!AP232+共通様式の３設備導入支援!AP270+共通様式の３設備導入支援!AP308+共通様式の３設備導入支援!AP346+共通様式の３設備導入支援!AP384)</f>
        <v/>
      </c>
    </row>
    <row r="19" spans="3:30" ht="27" customHeight="1" thickBot="1" x14ac:dyDescent="0.6">
      <c r="C19" s="188"/>
      <c r="D19" s="167"/>
      <c r="E19" s="168"/>
      <c r="F19" s="55"/>
      <c r="G19" s="56"/>
      <c r="H19" s="57"/>
      <c r="Y19" s="188"/>
      <c r="Z19" s="167"/>
      <c r="AA19" s="168"/>
      <c r="AB19" s="55"/>
      <c r="AC19" s="56"/>
      <c r="AD19" s="57"/>
    </row>
    <row r="20" spans="3:30" ht="27" customHeight="1" thickTop="1" thickBot="1" x14ac:dyDescent="0.6">
      <c r="C20" s="189"/>
      <c r="D20" s="58"/>
      <c r="E20" s="59" t="s">
        <v>63</v>
      </c>
      <c r="F20" s="60" t="s">
        <v>64</v>
      </c>
      <c r="G20" s="61" t="s">
        <v>64</v>
      </c>
      <c r="H20" s="62" t="str">
        <f ca="1">IF(SUM(H17:H19)=0,"",SUM(H17:H19))</f>
        <v/>
      </c>
      <c r="Y20" s="189"/>
      <c r="Z20" s="58"/>
      <c r="AA20" s="59" t="s">
        <v>63</v>
      </c>
      <c r="AB20" s="60" t="s">
        <v>64</v>
      </c>
      <c r="AC20" s="61" t="s">
        <v>64</v>
      </c>
      <c r="AD20" s="62">
        <v>10000000</v>
      </c>
    </row>
    <row r="21" spans="3:30" ht="33" customHeight="1" x14ac:dyDescent="0.55000000000000004">
      <c r="C21" s="202" t="s">
        <v>65</v>
      </c>
      <c r="D21" s="203"/>
      <c r="E21" s="204"/>
      <c r="F21" s="211" t="str">
        <f ca="1">IF(H20="","",H20)</f>
        <v/>
      </c>
      <c r="G21" s="212"/>
      <c r="H21" s="213"/>
      <c r="Y21" s="202" t="s">
        <v>65</v>
      </c>
      <c r="Z21" s="203"/>
      <c r="AA21" s="204"/>
      <c r="AB21" s="211">
        <v>10000000</v>
      </c>
      <c r="AC21" s="212"/>
      <c r="AD21" s="213"/>
    </row>
    <row r="22" spans="3:30" ht="33" customHeight="1" x14ac:dyDescent="0.55000000000000004">
      <c r="C22" s="190" t="s">
        <v>66</v>
      </c>
      <c r="D22" s="191"/>
      <c r="E22" s="192"/>
      <c r="F22" s="193" t="str">
        <f ca="1">IF(F21="","",ROUND(F23/F21,4))</f>
        <v/>
      </c>
      <c r="G22" s="194"/>
      <c r="H22" s="195"/>
      <c r="Y22" s="190" t="s">
        <v>66</v>
      </c>
      <c r="Z22" s="191"/>
      <c r="AA22" s="192"/>
      <c r="AB22" s="193">
        <v>0.66659999999999997</v>
      </c>
      <c r="AC22" s="194"/>
      <c r="AD22" s="195"/>
    </row>
    <row r="23" spans="3:30" ht="33" customHeight="1" thickBot="1" x14ac:dyDescent="0.6">
      <c r="C23" s="196" t="s">
        <v>67</v>
      </c>
      <c r="D23" s="197"/>
      <c r="E23" s="198"/>
      <c r="F23" s="199" t="str">
        <f ca="1">IF(F21="","",SUMIF(D4:Q5,"〇",Q4:Q5))</f>
        <v/>
      </c>
      <c r="G23" s="200"/>
      <c r="H23" s="201"/>
      <c r="Y23" s="196" t="s">
        <v>67</v>
      </c>
      <c r="Z23" s="197"/>
      <c r="AA23" s="198"/>
      <c r="AB23" s="199">
        <v>6666000</v>
      </c>
      <c r="AC23" s="200"/>
      <c r="AD23" s="201"/>
    </row>
    <row r="24" spans="3:30" ht="26.25" customHeight="1" x14ac:dyDescent="0.55000000000000004">
      <c r="C24" s="187" t="s">
        <v>68</v>
      </c>
      <c r="D24" s="164" t="str">
        <f ca="1">IF(H24=0,"","ゼロエミビル化設計支援の助成対象外経費")</f>
        <v>ゼロエミビル化設計支援の助成対象外経費</v>
      </c>
      <c r="E24" s="165"/>
      <c r="F24" s="63" t="str">
        <f ca="1">IF(H24="","",1)</f>
        <v/>
      </c>
      <c r="G24" s="64" t="str">
        <f ca="1">IF(F24="","","式")</f>
        <v/>
      </c>
      <c r="H24" s="65" t="str">
        <f ca="1">IF(共通様式の２設計支援!H43+共通様式の２設計支援!H81+共通様式の２設計支援!H119+共通様式の２設計支援!H157+共通様式の２設計支援!H195+共通様式の２設計支援!H233+共通様式の２設計支援!H271+共通様式の２設計支援!H309+共通様式の２設計支援!H347+共通様式の２設計支援!H385+共通様式の２設計支援!H425=0,"",共通様式の２設計支援!H43+共通様式の２設計支援!H81+共通様式の２設計支援!H119+共通様式の２設計支援!H157+共通様式の２設計支援!H195+共通様式の２設計支援!H233+共通様式の２設計支援!H271+共通様式の２設計支援!H309+共通様式の２設計支援!H347+共通様式の２設計支援!H385+共通様式の２設計支援!H425)</f>
        <v/>
      </c>
      <c r="Y24" s="187" t="s">
        <v>68</v>
      </c>
      <c r="Z24" s="164" t="str">
        <f>IF(AD24=0,"","省エネ設備の導入助成対象外経費")</f>
        <v>省エネ設備の導入助成対象外経費</v>
      </c>
      <c r="AA24" s="165"/>
      <c r="AB24" s="63">
        <v>1</v>
      </c>
      <c r="AC24" s="64" t="s">
        <v>144</v>
      </c>
      <c r="AD24" s="65">
        <v>1000000</v>
      </c>
    </row>
    <row r="25" spans="3:30" ht="26.25" customHeight="1" x14ac:dyDescent="0.55000000000000004">
      <c r="C25" s="188"/>
      <c r="D25" s="164" t="str">
        <f>IF(H25=0,"","ゼロエミビル化設備導入支援の助成対象外経費")</f>
        <v>ゼロエミビル化設備導入支援の助成対象外経費</v>
      </c>
      <c r="E25" s="165"/>
      <c r="F25" s="66" t="str">
        <f>IF(H25="","",1)</f>
        <v/>
      </c>
      <c r="G25" s="56" t="str">
        <f>IF(F25="","","式")</f>
        <v/>
      </c>
      <c r="H25" s="57" t="str">
        <f>IF(共通様式の３設備導入支援!H43+共通様式の３設備導入支援!H81+共通様式の３設備導入支援!H119+共通様式の３設備導入支援!H157+共通様式の３設備導入支援!H195+共通様式の３設備導入支援!H233+共通様式の３設備導入支援!H271+共通様式の３設備導入支援!H309+共通様式の３設備導入支援!H347+共通様式の３設備導入支援!H385=0,"",共通様式の３設備導入支援!H43+共通様式の３設備導入支援!H81+共通様式の３設備導入支援!H119+共通様式の３設備導入支援!H157+共通様式の３設備導入支援!H195+共通様式の３設備導入支援!H233+共通様式の３設備導入支援!H271+共通様式の３設備導入支援!H309+共通様式の３設備導入支援!H347+共通様式の３設備導入支援!H385)</f>
        <v/>
      </c>
      <c r="Y25" s="188"/>
      <c r="Z25" s="164" t="str">
        <f>IF(AD25=0,"","運用改善の実践の助成対象外経費")</f>
        <v>運用改善の実践の助成対象外経費</v>
      </c>
      <c r="AA25" s="165"/>
      <c r="AB25" s="66" t="str">
        <f>IF(AD25="","",1)</f>
        <v/>
      </c>
      <c r="AC25" s="56" t="str">
        <f>IF(AB25="","","式")</f>
        <v/>
      </c>
      <c r="AD25" s="57" t="str">
        <f>IF(共通様式の３設備導入支援!AP43+共通様式の３設備導入支援!AP81+共通様式の３設備導入支援!AP119+共通様式の３設備導入支援!AP157+共通様式の３設備導入支援!AP195+共通様式の３設備導入支援!AP233+共通様式の３設備導入支援!AP271+共通様式の３設備導入支援!AP309+共通様式の３設備導入支援!AP347+共通様式の３設備導入支援!AP385=0,"",共通様式の３設備導入支援!AP43+共通様式の３設備導入支援!AP81+共通様式の３設備導入支援!AP119+共通様式の３設備導入支援!AP157+共通様式の３設備導入支援!AP195+共通様式の３設備導入支援!AP233+共通様式の３設備導入支援!AP271+共通様式の３設備導入支援!AP309+共通様式の３設備導入支援!AP347+共通様式の３設備導入支援!AP385)</f>
        <v/>
      </c>
    </row>
    <row r="26" spans="3:30" ht="26.25" customHeight="1" x14ac:dyDescent="0.55000000000000004">
      <c r="C26" s="188"/>
      <c r="D26" s="164"/>
      <c r="E26" s="165"/>
      <c r="F26" s="66" t="str">
        <f>IF(H26="","",1)</f>
        <v/>
      </c>
      <c r="G26" s="56" t="str">
        <f>IF(F26="","","式")</f>
        <v/>
      </c>
      <c r="H26" s="57"/>
      <c r="Y26" s="188"/>
      <c r="Z26" s="164"/>
      <c r="AA26" s="165"/>
      <c r="AB26" s="66" t="str">
        <f>IF(AD26="","",1)</f>
        <v/>
      </c>
      <c r="AC26" s="56" t="str">
        <f>IF(AB26="","","式")</f>
        <v/>
      </c>
      <c r="AD26" s="57"/>
    </row>
    <row r="27" spans="3:30" ht="26.25" customHeight="1" thickBot="1" x14ac:dyDescent="0.6">
      <c r="C27" s="188"/>
      <c r="D27" s="167" t="s">
        <v>69</v>
      </c>
      <c r="E27" s="168"/>
      <c r="F27" s="66" t="str">
        <f>IF(H27="","",1)</f>
        <v/>
      </c>
      <c r="G27" s="56" t="str">
        <f>IF(F27="","","式")</f>
        <v/>
      </c>
      <c r="H27" s="103"/>
      <c r="Y27" s="188"/>
      <c r="Z27" s="167" t="s">
        <v>69</v>
      </c>
      <c r="AA27" s="168"/>
      <c r="AB27" s="66" t="str">
        <f>IF(AD27="","",1)</f>
        <v/>
      </c>
      <c r="AC27" s="56" t="str">
        <f>IF(AB27="","","式")</f>
        <v/>
      </c>
      <c r="AD27" s="123"/>
    </row>
    <row r="28" spans="3:30" ht="26.25" customHeight="1" thickTop="1" thickBot="1" x14ac:dyDescent="0.6">
      <c r="C28" s="189"/>
      <c r="D28" s="67"/>
      <c r="E28" s="68" t="s">
        <v>63</v>
      </c>
      <c r="F28" s="69" t="s">
        <v>64</v>
      </c>
      <c r="G28" s="61" t="s">
        <v>64</v>
      </c>
      <c r="H28" s="62" t="str">
        <f ca="1">IF(SUM(H24:H27)=0,"",SUM(H24:H27))</f>
        <v/>
      </c>
      <c r="Y28" s="189"/>
      <c r="Z28" s="67"/>
      <c r="AA28" s="68" t="s">
        <v>63</v>
      </c>
      <c r="AB28" s="69" t="s">
        <v>64</v>
      </c>
      <c r="AC28" s="61" t="s">
        <v>64</v>
      </c>
      <c r="AD28" s="62">
        <v>1000000</v>
      </c>
    </row>
    <row r="29" spans="3:30" ht="26.25" customHeight="1" x14ac:dyDescent="0.55000000000000004">
      <c r="C29" s="169" t="s">
        <v>70</v>
      </c>
      <c r="D29" s="170"/>
      <c r="E29" s="171"/>
      <c r="F29" s="172" t="str">
        <f ca="1">IF(SUM(H20,H28)=0,"",SUM(H20,H28))</f>
        <v/>
      </c>
      <c r="G29" s="173"/>
      <c r="H29" s="174"/>
      <c r="Y29" s="169" t="s">
        <v>70</v>
      </c>
      <c r="Z29" s="170"/>
      <c r="AA29" s="171"/>
      <c r="AB29" s="172">
        <v>11000000</v>
      </c>
      <c r="AC29" s="173"/>
      <c r="AD29" s="174"/>
    </row>
    <row r="30" spans="3:30" ht="26.25" customHeight="1" x14ac:dyDescent="0.55000000000000004">
      <c r="C30" s="175" t="s">
        <v>71</v>
      </c>
      <c r="D30" s="176"/>
      <c r="E30" s="177"/>
      <c r="F30" s="178"/>
      <c r="G30" s="179"/>
      <c r="H30" s="180"/>
      <c r="J30" s="49"/>
      <c r="Y30" s="175" t="s">
        <v>71</v>
      </c>
      <c r="Z30" s="176"/>
      <c r="AA30" s="177"/>
      <c r="AB30" s="232">
        <v>1100000</v>
      </c>
      <c r="AC30" s="233"/>
      <c r="AD30" s="234"/>
    </row>
    <row r="31" spans="3:30" ht="33.65" customHeight="1" thickBot="1" x14ac:dyDescent="0.6">
      <c r="C31" s="181" t="s">
        <v>72</v>
      </c>
      <c r="D31" s="182"/>
      <c r="E31" s="183"/>
      <c r="F31" s="184" t="str">
        <f ca="1">IF(SUM(F29,F30)=0,"",SUM(F29,F30))</f>
        <v/>
      </c>
      <c r="G31" s="185"/>
      <c r="H31" s="186"/>
      <c r="Y31" s="181" t="s">
        <v>72</v>
      </c>
      <c r="Z31" s="182"/>
      <c r="AA31" s="183"/>
      <c r="AB31" s="184">
        <v>12100000</v>
      </c>
      <c r="AC31" s="185"/>
      <c r="AD31" s="186"/>
    </row>
    <row r="32" spans="3:30" ht="13.5" customHeight="1" x14ac:dyDescent="0.55000000000000004">
      <c r="C32" s="166"/>
      <c r="D32" s="166"/>
      <c r="E32" s="166"/>
      <c r="F32" s="166"/>
      <c r="G32" s="166"/>
      <c r="H32" s="166"/>
      <c r="Y32" s="166"/>
      <c r="Z32" s="166"/>
      <c r="AA32" s="166"/>
      <c r="AB32" s="166"/>
      <c r="AC32" s="166"/>
      <c r="AD32" s="166"/>
    </row>
    <row r="33" spans="1:31" s="11" customFormat="1" ht="21.65" customHeight="1" thickBot="1" x14ac:dyDescent="0.6">
      <c r="A33" s="14"/>
      <c r="C33" s="29" t="s">
        <v>191</v>
      </c>
      <c r="D33" s="29"/>
      <c r="E33" s="29"/>
      <c r="F33" s="29"/>
      <c r="G33" s="29"/>
      <c r="H33" s="29"/>
      <c r="I33" s="29"/>
      <c r="J33" s="29"/>
      <c r="K33" s="29"/>
      <c r="L33" s="29"/>
      <c r="Y33" s="29" t="s">
        <v>12</v>
      </c>
      <c r="Z33" s="29"/>
      <c r="AA33" s="29"/>
      <c r="AB33" s="29"/>
      <c r="AC33" s="29"/>
      <c r="AD33" s="29"/>
      <c r="AE33" s="29"/>
    </row>
    <row r="34" spans="1:31" s="11" customFormat="1" ht="34.65" customHeight="1" thickTop="1" x14ac:dyDescent="0.55000000000000004">
      <c r="A34" s="14"/>
      <c r="B34" s="29"/>
      <c r="C34" s="154" t="s">
        <v>109</v>
      </c>
      <c r="D34" s="155"/>
      <c r="E34" s="70" t="s">
        <v>192</v>
      </c>
      <c r="F34" s="158" t="s">
        <v>112</v>
      </c>
      <c r="G34" s="159"/>
      <c r="H34" s="160"/>
      <c r="I34" s="29"/>
      <c r="J34" s="29"/>
      <c r="X34" s="29"/>
      <c r="Y34" s="154" t="s">
        <v>109</v>
      </c>
      <c r="Z34" s="155"/>
      <c r="AA34" s="70" t="s">
        <v>120</v>
      </c>
      <c r="AB34" s="158" t="s">
        <v>112</v>
      </c>
      <c r="AC34" s="159"/>
      <c r="AD34" s="160"/>
      <c r="AE34" s="29"/>
    </row>
    <row r="35" spans="1:31" s="11" customFormat="1" ht="26.15" customHeight="1" thickBot="1" x14ac:dyDescent="0.6">
      <c r="A35" s="14"/>
      <c r="B35" s="48"/>
      <c r="C35" s="156"/>
      <c r="D35" s="157"/>
      <c r="E35" s="145" t="str">
        <f>IF(H12="事業完了",F23,"")</f>
        <v/>
      </c>
      <c r="F35" s="161">
        <f>MIN(C35,E35)</f>
        <v>0</v>
      </c>
      <c r="G35" s="162"/>
      <c r="H35" s="163"/>
      <c r="I35" s="29"/>
      <c r="J35" s="29"/>
      <c r="X35" s="48"/>
      <c r="Y35" s="227"/>
      <c r="Z35" s="228"/>
      <c r="AA35" s="119" t="str">
        <f>IF(AD12="工事完了",AB23,"")</f>
        <v/>
      </c>
      <c r="AB35" s="229">
        <f>MIN(Y35,AA35)</f>
        <v>0</v>
      </c>
      <c r="AC35" s="230"/>
      <c r="AD35" s="231"/>
      <c r="AE35" s="29"/>
    </row>
    <row r="36" spans="1:31" s="11" customFormat="1" ht="15" customHeight="1" thickTop="1" x14ac:dyDescent="0.55000000000000004">
      <c r="A36" s="14"/>
      <c r="B36" s="48"/>
      <c r="C36" s="29"/>
      <c r="D36" s="29"/>
      <c r="E36" s="29"/>
      <c r="F36" s="29"/>
      <c r="G36" s="29"/>
      <c r="H36" s="29"/>
      <c r="I36" s="29"/>
      <c r="J36" s="29"/>
      <c r="K36" s="29"/>
      <c r="L36" s="29"/>
      <c r="X36" s="48"/>
      <c r="Y36" s="29"/>
      <c r="Z36" s="29"/>
      <c r="AA36" s="29"/>
      <c r="AB36" s="29"/>
      <c r="AC36" s="29"/>
      <c r="AD36" s="29"/>
      <c r="AE36" s="29"/>
    </row>
    <row r="37" spans="1:31" ht="12" customHeight="1" x14ac:dyDescent="0.55000000000000004">
      <c r="C37" s="51"/>
      <c r="D37" s="51"/>
      <c r="E37" s="51"/>
      <c r="F37" s="51"/>
      <c r="G37" s="51"/>
      <c r="H37" s="51"/>
    </row>
    <row r="38" spans="1:31" ht="18" customHeight="1" x14ac:dyDescent="0.55000000000000004">
      <c r="C38" s="51"/>
      <c r="D38" s="51"/>
      <c r="E38" s="51"/>
      <c r="F38" s="51"/>
      <c r="G38" s="51"/>
      <c r="H38" s="51"/>
    </row>
    <row r="39" spans="1:31" ht="12" customHeight="1" x14ac:dyDescent="0.55000000000000004"/>
    <row r="40" spans="1:31" ht="18.649999999999999" customHeight="1" x14ac:dyDescent="0.55000000000000004"/>
    <row r="41" spans="1:31" ht="20.149999999999999" customHeight="1" x14ac:dyDescent="0.55000000000000004"/>
    <row r="42" spans="1:31" ht="20.149999999999999" customHeight="1" x14ac:dyDescent="0.55000000000000004"/>
    <row r="43" spans="1:31" ht="20.149999999999999" customHeight="1" x14ac:dyDescent="0.55000000000000004"/>
    <row r="44" spans="1:31" ht="20.149999999999999" customHeight="1" x14ac:dyDescent="0.55000000000000004"/>
    <row r="45" spans="1:31" ht="20.149999999999999" customHeight="1" x14ac:dyDescent="0.55000000000000004"/>
    <row r="46" spans="1:31" ht="20.149999999999999" customHeight="1" x14ac:dyDescent="0.55000000000000004"/>
    <row r="47" spans="1:31" ht="20.149999999999999" customHeight="1" x14ac:dyDescent="0.55000000000000004"/>
    <row r="48" spans="1:31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</sheetData>
  <sheetProtection algorithmName="SHA-512" hashValue="iTtIWPlIaK2jle6F1dZrW/7FefcgFjgRAgb9npd9QnK/W3zX1L7iZ46bSakHmC8kM4mZvhncVW/XgA4Ub9ON0w==" saltValue="lM50aW0dBEmB532fWJVObw==" spinCount="100000" sheet="1" objects="1" scenarios="1"/>
  <mergeCells count="70">
    <mergeCell ref="X2:Y2"/>
    <mergeCell ref="X4:Y5"/>
    <mergeCell ref="AA4:AE4"/>
    <mergeCell ref="AA5:AE5"/>
    <mergeCell ref="Y32:AD32"/>
    <mergeCell ref="Y24:Y28"/>
    <mergeCell ref="Z24:AA24"/>
    <mergeCell ref="Z25:AA25"/>
    <mergeCell ref="Z26:AA26"/>
    <mergeCell ref="Z27:AA27"/>
    <mergeCell ref="Y21:AA21"/>
    <mergeCell ref="AB21:AD21"/>
    <mergeCell ref="Y22:AA22"/>
    <mergeCell ref="AB22:AD22"/>
    <mergeCell ref="Y23:AA23"/>
    <mergeCell ref="AB23:AD23"/>
    <mergeCell ref="Y34:Z34"/>
    <mergeCell ref="AB34:AD34"/>
    <mergeCell ref="Y35:Z35"/>
    <mergeCell ref="AB35:AD35"/>
    <mergeCell ref="Y29:AA29"/>
    <mergeCell ref="AB29:AD29"/>
    <mergeCell ref="Y30:AA30"/>
    <mergeCell ref="AB30:AD30"/>
    <mergeCell ref="Y31:AA31"/>
    <mergeCell ref="AB31:AD31"/>
    <mergeCell ref="Y17:Y20"/>
    <mergeCell ref="Z17:AA17"/>
    <mergeCell ref="Z18:AA18"/>
    <mergeCell ref="Z19:AA19"/>
    <mergeCell ref="Y10:AD10"/>
    <mergeCell ref="Y13:Z13"/>
    <mergeCell ref="Y14:AD14"/>
    <mergeCell ref="Y15:AA16"/>
    <mergeCell ref="AB15:AD15"/>
    <mergeCell ref="C21:E21"/>
    <mergeCell ref="E4:I4"/>
    <mergeCell ref="E5:I5"/>
    <mergeCell ref="B4:C5"/>
    <mergeCell ref="F21:H21"/>
    <mergeCell ref="C10:H10"/>
    <mergeCell ref="C14:H14"/>
    <mergeCell ref="C15:E16"/>
    <mergeCell ref="F15:H15"/>
    <mergeCell ref="D17:E17"/>
    <mergeCell ref="D18:E18"/>
    <mergeCell ref="D19:E19"/>
    <mergeCell ref="C13:D13"/>
    <mergeCell ref="C17:C20"/>
    <mergeCell ref="D26:E26"/>
    <mergeCell ref="C22:E22"/>
    <mergeCell ref="F22:H22"/>
    <mergeCell ref="C23:E23"/>
    <mergeCell ref="F23:H23"/>
    <mergeCell ref="B2:C2"/>
    <mergeCell ref="C34:D34"/>
    <mergeCell ref="C35:D35"/>
    <mergeCell ref="F34:H34"/>
    <mergeCell ref="F35:H35"/>
    <mergeCell ref="D24:E24"/>
    <mergeCell ref="C32:H32"/>
    <mergeCell ref="D27:E27"/>
    <mergeCell ref="C29:E29"/>
    <mergeCell ref="F29:H29"/>
    <mergeCell ref="C30:E30"/>
    <mergeCell ref="F30:H30"/>
    <mergeCell ref="C31:E31"/>
    <mergeCell ref="F31:H31"/>
    <mergeCell ref="C24:C28"/>
    <mergeCell ref="D25:E25"/>
  </mergeCells>
  <phoneticPr fontId="2"/>
  <dataValidations count="2">
    <dataValidation type="list" allowBlank="1" showInputMessage="1" showErrorMessage="1" sqref="D4:D5" xr:uid="{00000000-0002-0000-0200-000001000000}">
      <formula1>"〇"</formula1>
    </dataValidation>
    <dataValidation type="list" allowBlank="1" showInputMessage="1" showErrorMessage="1" sqref="H12" xr:uid="{C804C1CD-A400-44E5-B851-F269AD5C6ED0}">
      <formula1>"交付申請,計画変更,事業完了"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66"/>
  </sheetPr>
  <dimension ref="A2:V385"/>
  <sheetViews>
    <sheetView showGridLines="0" zoomScale="70" zoomScaleNormal="70" zoomScaleSheetLayoutView="70" workbookViewId="0">
      <selection activeCell="D18" sqref="D18"/>
    </sheetView>
  </sheetViews>
  <sheetFormatPr defaultColWidth="8.08203125" defaultRowHeight="18" x14ac:dyDescent="0.55000000000000004"/>
  <cols>
    <col min="1" max="1" width="4.58203125" style="47" customWidth="1"/>
    <col min="2" max="2" width="13.58203125" style="47" customWidth="1"/>
    <col min="3" max="3" width="11.58203125" style="77" customWidth="1"/>
    <col min="4" max="4" width="55" style="47" customWidth="1"/>
    <col min="5" max="5" width="4.58203125" style="73" customWidth="1"/>
    <col min="6" max="6" width="4.58203125" style="47" customWidth="1"/>
    <col min="7" max="7" width="9.9140625" style="5" customWidth="1"/>
    <col min="8" max="8" width="12.08203125" style="5" customWidth="1"/>
    <col min="9" max="9" width="31.08203125" style="47" customWidth="1"/>
    <col min="10" max="10" width="1.58203125" style="47" customWidth="1"/>
    <col min="11" max="12" width="8.08203125" style="47" customWidth="1"/>
    <col min="13" max="13" width="8.58203125" style="47" customWidth="1"/>
    <col min="14" max="14" width="4.58203125" style="47" customWidth="1"/>
    <col min="15" max="15" width="13.58203125" style="47" customWidth="1"/>
    <col min="16" max="16" width="11.58203125" style="47" customWidth="1"/>
    <col min="17" max="17" width="55" style="47" customWidth="1"/>
    <col min="18" max="19" width="4.58203125" style="47" customWidth="1"/>
    <col min="20" max="20" width="9.9140625" style="47" customWidth="1"/>
    <col min="21" max="21" width="12.08203125" style="48" customWidth="1"/>
    <col min="22" max="22" width="31.08203125" style="48" customWidth="1"/>
    <col min="23" max="16384" width="8.08203125" style="48"/>
  </cols>
  <sheetData>
    <row r="2" spans="1:22" x14ac:dyDescent="0.55000000000000004">
      <c r="B2" s="71" t="s">
        <v>74</v>
      </c>
      <c r="C2" s="72"/>
      <c r="D2" s="47" t="s">
        <v>14</v>
      </c>
    </row>
    <row r="3" spans="1:22" x14ac:dyDescent="0.55000000000000004">
      <c r="C3" s="74"/>
      <c r="D3" s="47" t="s">
        <v>15</v>
      </c>
    </row>
    <row r="4" spans="1:22" x14ac:dyDescent="0.55000000000000004">
      <c r="C4" s="75"/>
      <c r="D4" s="47" t="s">
        <v>16</v>
      </c>
    </row>
    <row r="5" spans="1:22" ht="22.5" customHeight="1" x14ac:dyDescent="0.55000000000000004">
      <c r="C5" s="76" t="s">
        <v>107</v>
      </c>
    </row>
    <row r="6" spans="1:22" x14ac:dyDescent="0.55000000000000004">
      <c r="J6" s="78"/>
    </row>
    <row r="7" spans="1:22" x14ac:dyDescent="0.55000000000000004">
      <c r="A7" s="47" t="s">
        <v>114</v>
      </c>
      <c r="I7" s="43" t="s">
        <v>13</v>
      </c>
      <c r="J7" s="4"/>
      <c r="N7" s="47" t="s">
        <v>114</v>
      </c>
      <c r="P7" s="77"/>
      <c r="R7" s="73"/>
      <c r="T7" s="5"/>
      <c r="U7" s="5"/>
      <c r="V7" s="43" t="s">
        <v>13</v>
      </c>
    </row>
    <row r="8" spans="1:22" ht="21" customHeight="1" x14ac:dyDescent="0.55000000000000004">
      <c r="B8" s="47" t="s">
        <v>17</v>
      </c>
      <c r="C8" s="79"/>
      <c r="D8" s="241" t="s">
        <v>157</v>
      </c>
      <c r="E8" s="242"/>
      <c r="F8" s="242"/>
      <c r="G8" s="242"/>
      <c r="H8" s="80" t="s">
        <v>18</v>
      </c>
      <c r="I8" s="141" t="str">
        <f>IF(共通様式!$H$12="","",共通様式!$H$12)</f>
        <v/>
      </c>
      <c r="J8" s="10"/>
      <c r="K8" s="78"/>
      <c r="O8" s="47" t="s">
        <v>17</v>
      </c>
      <c r="P8" s="79"/>
      <c r="Q8" s="241" t="s">
        <v>157</v>
      </c>
      <c r="R8" s="242"/>
      <c r="S8" s="242"/>
      <c r="T8" s="242"/>
      <c r="U8" s="80" t="s">
        <v>18</v>
      </c>
      <c r="V8" s="124" t="s">
        <v>125</v>
      </c>
    </row>
    <row r="9" spans="1:22" ht="13.4" customHeight="1" x14ac:dyDescent="0.55000000000000004">
      <c r="D9" s="243"/>
      <c r="E9" s="243"/>
      <c r="F9" s="243"/>
      <c r="G9" s="243"/>
      <c r="H9" s="243"/>
      <c r="P9" s="77"/>
      <c r="Q9" s="243"/>
      <c r="R9" s="243"/>
      <c r="S9" s="243"/>
      <c r="T9" s="243"/>
      <c r="U9" s="243"/>
      <c r="V9" s="47"/>
    </row>
    <row r="10" spans="1:22" ht="13.4" customHeight="1" x14ac:dyDescent="0.55000000000000004">
      <c r="A10" s="81" t="s">
        <v>19</v>
      </c>
      <c r="B10" s="248" t="s">
        <v>184</v>
      </c>
      <c r="C10" s="249"/>
      <c r="D10" s="244" t="s">
        <v>20</v>
      </c>
      <c r="E10" s="245" t="s">
        <v>6</v>
      </c>
      <c r="F10" s="244" t="s">
        <v>101</v>
      </c>
      <c r="G10" s="246" t="s">
        <v>21</v>
      </c>
      <c r="H10" s="246" t="s">
        <v>22</v>
      </c>
      <c r="I10" s="244" t="s">
        <v>23</v>
      </c>
      <c r="N10" s="81" t="s">
        <v>19</v>
      </c>
      <c r="O10" s="248" t="s">
        <v>184</v>
      </c>
      <c r="P10" s="249"/>
      <c r="Q10" s="244" t="s">
        <v>20</v>
      </c>
      <c r="R10" s="245" t="s">
        <v>6</v>
      </c>
      <c r="S10" s="244" t="s">
        <v>101</v>
      </c>
      <c r="T10" s="246" t="s">
        <v>21</v>
      </c>
      <c r="U10" s="246" t="s">
        <v>22</v>
      </c>
      <c r="V10" s="244" t="s">
        <v>23</v>
      </c>
    </row>
    <row r="11" spans="1:22" ht="13.4" customHeight="1" x14ac:dyDescent="0.55000000000000004">
      <c r="A11" s="81" t="s">
        <v>24</v>
      </c>
      <c r="B11" s="250"/>
      <c r="C11" s="251"/>
      <c r="D11" s="244"/>
      <c r="E11" s="245"/>
      <c r="F11" s="244"/>
      <c r="G11" s="247"/>
      <c r="H11" s="247"/>
      <c r="I11" s="244"/>
      <c r="N11" s="81" t="s">
        <v>24</v>
      </c>
      <c r="O11" s="250"/>
      <c r="P11" s="251"/>
      <c r="Q11" s="244"/>
      <c r="R11" s="245"/>
      <c r="S11" s="244"/>
      <c r="T11" s="247"/>
      <c r="U11" s="247"/>
      <c r="V11" s="244"/>
    </row>
    <row r="12" spans="1:22" ht="16.5" customHeight="1" x14ac:dyDescent="0.55000000000000004">
      <c r="A12" s="47">
        <f>ROW()-3-8*1</f>
        <v>1</v>
      </c>
      <c r="B12" s="237"/>
      <c r="C12" s="238"/>
      <c r="D12" s="135"/>
      <c r="E12" s="136"/>
      <c r="F12" s="137"/>
      <c r="G12" s="138"/>
      <c r="H12" s="88" t="str">
        <f t="shared" ref="H12:H41" si="0">IF(E12*G12=0,"",ROUND(E12*G12,0))</f>
        <v/>
      </c>
      <c r="I12" s="89"/>
      <c r="N12" s="47">
        <f>ROW()-3-8*1</f>
        <v>1</v>
      </c>
      <c r="O12" s="237" t="s">
        <v>183</v>
      </c>
      <c r="P12" s="238"/>
      <c r="Q12" s="135" t="s">
        <v>197</v>
      </c>
      <c r="R12" s="136">
        <v>1</v>
      </c>
      <c r="S12" s="137" t="s">
        <v>40</v>
      </c>
      <c r="T12" s="138">
        <v>500000</v>
      </c>
      <c r="U12" s="88">
        <f t="shared" ref="U12:U41" si="1">IF(R12*T12=0,"",ROUND(R12*T12,0))</f>
        <v>500000</v>
      </c>
      <c r="V12" s="89"/>
    </row>
    <row r="13" spans="1:22" ht="16.5" customHeight="1" x14ac:dyDescent="0.55000000000000004">
      <c r="A13" s="47">
        <f t="shared" ref="A13:A41" si="2">ROW()-3-8*1</f>
        <v>2</v>
      </c>
      <c r="B13" s="237"/>
      <c r="C13" s="238"/>
      <c r="D13" s="135"/>
      <c r="E13" s="136"/>
      <c r="F13" s="137"/>
      <c r="G13" s="138"/>
      <c r="H13" s="88" t="str">
        <f t="shared" si="0"/>
        <v/>
      </c>
      <c r="I13" s="89"/>
      <c r="N13" s="47">
        <f t="shared" ref="N13:N41" si="3">ROW()-3-8*1</f>
        <v>2</v>
      </c>
      <c r="O13" s="237" t="s">
        <v>182</v>
      </c>
      <c r="P13" s="238"/>
      <c r="Q13" s="135" t="s">
        <v>198</v>
      </c>
      <c r="R13" s="136">
        <v>1</v>
      </c>
      <c r="S13" s="137" t="s">
        <v>40</v>
      </c>
      <c r="T13" s="138">
        <v>600000</v>
      </c>
      <c r="U13" s="88">
        <f t="shared" si="1"/>
        <v>600000</v>
      </c>
      <c r="V13" s="89"/>
    </row>
    <row r="14" spans="1:22" ht="16.5" customHeight="1" x14ac:dyDescent="0.55000000000000004">
      <c r="A14" s="47">
        <f t="shared" si="2"/>
        <v>3</v>
      </c>
      <c r="B14" s="237"/>
      <c r="C14" s="238"/>
      <c r="D14" s="135"/>
      <c r="E14" s="136"/>
      <c r="F14" s="137"/>
      <c r="G14" s="138"/>
      <c r="H14" s="88" t="str">
        <f t="shared" si="0"/>
        <v/>
      </c>
      <c r="I14" s="89"/>
      <c r="N14" s="47">
        <f t="shared" si="3"/>
        <v>3</v>
      </c>
      <c r="O14" s="237" t="s">
        <v>181</v>
      </c>
      <c r="P14" s="238"/>
      <c r="Q14" s="135" t="s">
        <v>199</v>
      </c>
      <c r="R14" s="136">
        <v>1</v>
      </c>
      <c r="S14" s="137" t="s">
        <v>40</v>
      </c>
      <c r="T14" s="138">
        <v>300000</v>
      </c>
      <c r="U14" s="88">
        <f t="shared" si="1"/>
        <v>300000</v>
      </c>
      <c r="V14" s="89"/>
    </row>
    <row r="15" spans="1:22" ht="16.5" customHeight="1" x14ac:dyDescent="0.55000000000000004">
      <c r="A15" s="47">
        <f t="shared" si="2"/>
        <v>4</v>
      </c>
      <c r="B15" s="237"/>
      <c r="C15" s="238"/>
      <c r="D15" s="135"/>
      <c r="E15" s="136"/>
      <c r="F15" s="137"/>
      <c r="G15" s="138"/>
      <c r="H15" s="88" t="str">
        <f t="shared" si="0"/>
        <v/>
      </c>
      <c r="I15" s="89"/>
      <c r="N15" s="47">
        <f t="shared" si="3"/>
        <v>4</v>
      </c>
      <c r="O15" s="237" t="s">
        <v>106</v>
      </c>
      <c r="P15" s="238"/>
      <c r="Q15" s="135" t="s">
        <v>200</v>
      </c>
      <c r="R15" s="136">
        <v>1</v>
      </c>
      <c r="S15" s="137" t="s">
        <v>40</v>
      </c>
      <c r="T15" s="138">
        <v>400000</v>
      </c>
      <c r="U15" s="88">
        <f t="shared" si="1"/>
        <v>400000</v>
      </c>
      <c r="V15" s="89"/>
    </row>
    <row r="16" spans="1:22" ht="16.5" customHeight="1" x14ac:dyDescent="0.55000000000000004">
      <c r="A16" s="47">
        <f t="shared" si="2"/>
        <v>5</v>
      </c>
      <c r="B16" s="237"/>
      <c r="C16" s="238"/>
      <c r="D16" s="135"/>
      <c r="E16" s="136"/>
      <c r="F16" s="137"/>
      <c r="G16" s="138"/>
      <c r="H16" s="88" t="str">
        <f t="shared" si="0"/>
        <v/>
      </c>
      <c r="I16" s="89"/>
      <c r="N16" s="47">
        <f t="shared" si="3"/>
        <v>5</v>
      </c>
      <c r="O16" s="237"/>
      <c r="P16" s="238"/>
      <c r="Q16" s="135"/>
      <c r="R16" s="136"/>
      <c r="S16" s="137"/>
      <c r="T16" s="138"/>
      <c r="U16" s="88" t="str">
        <f t="shared" si="1"/>
        <v/>
      </c>
      <c r="V16" s="89"/>
    </row>
    <row r="17" spans="1:22" ht="16.5" customHeight="1" x14ac:dyDescent="0.55000000000000004">
      <c r="A17" s="47">
        <f t="shared" si="2"/>
        <v>6</v>
      </c>
      <c r="B17" s="237"/>
      <c r="C17" s="238"/>
      <c r="D17" s="135"/>
      <c r="E17" s="136"/>
      <c r="F17" s="137"/>
      <c r="G17" s="138"/>
      <c r="H17" s="88" t="str">
        <f t="shared" si="0"/>
        <v/>
      </c>
      <c r="I17" s="89"/>
      <c r="N17" s="47">
        <f t="shared" si="3"/>
        <v>6</v>
      </c>
      <c r="O17" s="237"/>
      <c r="P17" s="238"/>
      <c r="Q17" s="135"/>
      <c r="R17" s="136"/>
      <c r="S17" s="137"/>
      <c r="T17" s="138"/>
      <c r="U17" s="88" t="str">
        <f t="shared" si="1"/>
        <v/>
      </c>
      <c r="V17" s="89"/>
    </row>
    <row r="18" spans="1:22" ht="16.5" customHeight="1" x14ac:dyDescent="0.55000000000000004">
      <c r="A18" s="47">
        <f t="shared" si="2"/>
        <v>7</v>
      </c>
      <c r="B18" s="237"/>
      <c r="C18" s="238"/>
      <c r="D18" s="135"/>
      <c r="E18" s="136"/>
      <c r="F18" s="137"/>
      <c r="G18" s="138"/>
      <c r="H18" s="88" t="str">
        <f t="shared" si="0"/>
        <v/>
      </c>
      <c r="I18" s="89"/>
      <c r="N18" s="47">
        <f t="shared" si="3"/>
        <v>7</v>
      </c>
      <c r="O18" s="237"/>
      <c r="P18" s="238"/>
      <c r="Q18" s="135"/>
      <c r="R18" s="136"/>
      <c r="S18" s="137"/>
      <c r="T18" s="138"/>
      <c r="U18" s="88" t="str">
        <f t="shared" si="1"/>
        <v/>
      </c>
      <c r="V18" s="89"/>
    </row>
    <row r="19" spans="1:22" ht="16.5" customHeight="1" x14ac:dyDescent="0.55000000000000004">
      <c r="A19" s="47">
        <f t="shared" si="2"/>
        <v>8</v>
      </c>
      <c r="B19" s="237"/>
      <c r="C19" s="238"/>
      <c r="D19" s="135"/>
      <c r="E19" s="136"/>
      <c r="F19" s="137"/>
      <c r="G19" s="138"/>
      <c r="H19" s="88" t="str">
        <f t="shared" si="0"/>
        <v/>
      </c>
      <c r="I19" s="89"/>
      <c r="N19" s="47">
        <f t="shared" si="3"/>
        <v>8</v>
      </c>
      <c r="O19" s="237"/>
      <c r="P19" s="238"/>
      <c r="Q19" s="135"/>
      <c r="R19" s="136"/>
      <c r="S19" s="137"/>
      <c r="T19" s="138"/>
      <c r="U19" s="88" t="str">
        <f t="shared" si="1"/>
        <v/>
      </c>
      <c r="V19" s="89"/>
    </row>
    <row r="20" spans="1:22" ht="16.5" customHeight="1" x14ac:dyDescent="0.55000000000000004">
      <c r="A20" s="47">
        <f t="shared" si="2"/>
        <v>9</v>
      </c>
      <c r="B20" s="237"/>
      <c r="C20" s="238"/>
      <c r="D20" s="135"/>
      <c r="E20" s="136"/>
      <c r="F20" s="137"/>
      <c r="G20" s="138"/>
      <c r="H20" s="88" t="str">
        <f t="shared" si="0"/>
        <v/>
      </c>
      <c r="I20" s="89"/>
      <c r="N20" s="47">
        <f t="shared" si="3"/>
        <v>9</v>
      </c>
      <c r="O20" s="237"/>
      <c r="P20" s="238"/>
      <c r="Q20" s="135"/>
      <c r="R20" s="136"/>
      <c r="S20" s="137"/>
      <c r="T20" s="138"/>
      <c r="U20" s="88" t="str">
        <f t="shared" si="1"/>
        <v/>
      </c>
      <c r="V20" s="89"/>
    </row>
    <row r="21" spans="1:22" ht="16.5" customHeight="1" x14ac:dyDescent="0.55000000000000004">
      <c r="A21" s="47">
        <f t="shared" si="2"/>
        <v>10</v>
      </c>
      <c r="B21" s="237"/>
      <c r="C21" s="238"/>
      <c r="D21" s="135"/>
      <c r="E21" s="136"/>
      <c r="F21" s="137"/>
      <c r="G21" s="138"/>
      <c r="H21" s="88" t="str">
        <f t="shared" si="0"/>
        <v/>
      </c>
      <c r="I21" s="89"/>
      <c r="N21" s="47">
        <f t="shared" si="3"/>
        <v>10</v>
      </c>
      <c r="O21" s="237"/>
      <c r="P21" s="238"/>
      <c r="Q21" s="135"/>
      <c r="R21" s="136"/>
      <c r="S21" s="137"/>
      <c r="T21" s="138"/>
      <c r="U21" s="88" t="str">
        <f t="shared" si="1"/>
        <v/>
      </c>
      <c r="V21" s="89"/>
    </row>
    <row r="22" spans="1:22" ht="16.5" customHeight="1" x14ac:dyDescent="0.55000000000000004">
      <c r="A22" s="47">
        <f t="shared" si="2"/>
        <v>11</v>
      </c>
      <c r="B22" s="237"/>
      <c r="C22" s="238"/>
      <c r="D22" s="135"/>
      <c r="E22" s="136"/>
      <c r="F22" s="137"/>
      <c r="G22" s="138"/>
      <c r="H22" s="88" t="str">
        <f t="shared" si="0"/>
        <v/>
      </c>
      <c r="I22" s="89"/>
      <c r="N22" s="47">
        <f t="shared" si="3"/>
        <v>11</v>
      </c>
      <c r="O22" s="237"/>
      <c r="P22" s="238"/>
      <c r="Q22" s="135"/>
      <c r="R22" s="136"/>
      <c r="S22" s="137"/>
      <c r="T22" s="138"/>
      <c r="U22" s="88" t="str">
        <f t="shared" si="1"/>
        <v/>
      </c>
      <c r="V22" s="89"/>
    </row>
    <row r="23" spans="1:22" ht="16.5" customHeight="1" x14ac:dyDescent="0.55000000000000004">
      <c r="A23" s="47">
        <f t="shared" si="2"/>
        <v>12</v>
      </c>
      <c r="B23" s="237"/>
      <c r="C23" s="238"/>
      <c r="D23" s="139"/>
      <c r="E23" s="140"/>
      <c r="F23" s="137"/>
      <c r="G23" s="138"/>
      <c r="H23" s="88" t="str">
        <f t="shared" si="0"/>
        <v/>
      </c>
      <c r="I23" s="89"/>
      <c r="N23" s="47">
        <f t="shared" si="3"/>
        <v>12</v>
      </c>
      <c r="O23" s="237"/>
      <c r="P23" s="238"/>
      <c r="Q23" s="139"/>
      <c r="R23" s="140"/>
      <c r="S23" s="137"/>
      <c r="T23" s="138"/>
      <c r="U23" s="88" t="str">
        <f t="shared" si="1"/>
        <v/>
      </c>
      <c r="V23" s="89"/>
    </row>
    <row r="24" spans="1:22" ht="16.5" customHeight="1" x14ac:dyDescent="0.55000000000000004">
      <c r="A24" s="47">
        <f t="shared" si="2"/>
        <v>13</v>
      </c>
      <c r="B24" s="237"/>
      <c r="C24" s="238"/>
      <c r="D24" s="135"/>
      <c r="E24" s="136"/>
      <c r="F24" s="137"/>
      <c r="G24" s="138"/>
      <c r="H24" s="88" t="str">
        <f t="shared" si="0"/>
        <v/>
      </c>
      <c r="I24" s="89"/>
      <c r="N24" s="47">
        <f t="shared" si="3"/>
        <v>13</v>
      </c>
      <c r="O24" s="237"/>
      <c r="P24" s="238"/>
      <c r="Q24" s="135"/>
      <c r="R24" s="136"/>
      <c r="S24" s="137"/>
      <c r="T24" s="138"/>
      <c r="U24" s="88" t="str">
        <f t="shared" si="1"/>
        <v/>
      </c>
      <c r="V24" s="89"/>
    </row>
    <row r="25" spans="1:22" ht="16.5" customHeight="1" x14ac:dyDescent="0.55000000000000004">
      <c r="A25" s="47">
        <f t="shared" si="2"/>
        <v>14</v>
      </c>
      <c r="B25" s="237"/>
      <c r="C25" s="238"/>
      <c r="D25" s="135"/>
      <c r="E25" s="136"/>
      <c r="F25" s="137"/>
      <c r="G25" s="138"/>
      <c r="H25" s="88" t="str">
        <f t="shared" si="0"/>
        <v/>
      </c>
      <c r="I25" s="89"/>
      <c r="N25" s="47">
        <f t="shared" si="3"/>
        <v>14</v>
      </c>
      <c r="O25" s="237"/>
      <c r="P25" s="238"/>
      <c r="Q25" s="135"/>
      <c r="R25" s="136"/>
      <c r="S25" s="137"/>
      <c r="T25" s="138"/>
      <c r="U25" s="88" t="str">
        <f t="shared" si="1"/>
        <v/>
      </c>
      <c r="V25" s="89"/>
    </row>
    <row r="26" spans="1:22" ht="16.5" customHeight="1" x14ac:dyDescent="0.55000000000000004">
      <c r="A26" s="47">
        <f t="shared" si="2"/>
        <v>15</v>
      </c>
      <c r="B26" s="237"/>
      <c r="C26" s="238"/>
      <c r="D26" s="135"/>
      <c r="E26" s="136"/>
      <c r="F26" s="137"/>
      <c r="G26" s="138"/>
      <c r="H26" s="88" t="str">
        <f t="shared" si="0"/>
        <v/>
      </c>
      <c r="I26" s="89"/>
      <c r="N26" s="47">
        <f t="shared" si="3"/>
        <v>15</v>
      </c>
      <c r="O26" s="237"/>
      <c r="P26" s="238"/>
      <c r="Q26" s="135"/>
      <c r="R26" s="136"/>
      <c r="S26" s="137"/>
      <c r="T26" s="138"/>
      <c r="U26" s="88" t="str">
        <f t="shared" si="1"/>
        <v/>
      </c>
      <c r="V26" s="89"/>
    </row>
    <row r="27" spans="1:22" ht="16.5" customHeight="1" x14ac:dyDescent="0.55000000000000004">
      <c r="A27" s="47">
        <f t="shared" si="2"/>
        <v>16</v>
      </c>
      <c r="B27" s="237"/>
      <c r="C27" s="238"/>
      <c r="D27" s="135"/>
      <c r="E27" s="136"/>
      <c r="F27" s="137"/>
      <c r="G27" s="138"/>
      <c r="H27" s="88" t="str">
        <f t="shared" si="0"/>
        <v/>
      </c>
      <c r="I27" s="89"/>
      <c r="N27" s="47">
        <f t="shared" si="3"/>
        <v>16</v>
      </c>
      <c r="O27" s="237"/>
      <c r="P27" s="238"/>
      <c r="Q27" s="135"/>
      <c r="R27" s="136"/>
      <c r="S27" s="137"/>
      <c r="T27" s="138"/>
      <c r="U27" s="88" t="str">
        <f t="shared" si="1"/>
        <v/>
      </c>
      <c r="V27" s="89"/>
    </row>
    <row r="28" spans="1:22" ht="16.5" customHeight="1" x14ac:dyDescent="0.55000000000000004">
      <c r="A28" s="47">
        <f t="shared" si="2"/>
        <v>17</v>
      </c>
      <c r="B28" s="237"/>
      <c r="C28" s="238"/>
      <c r="D28" s="135"/>
      <c r="E28" s="136"/>
      <c r="F28" s="137"/>
      <c r="G28" s="138"/>
      <c r="H28" s="88" t="str">
        <f t="shared" si="0"/>
        <v/>
      </c>
      <c r="I28" s="89"/>
      <c r="N28" s="47">
        <f t="shared" si="3"/>
        <v>17</v>
      </c>
      <c r="O28" s="237"/>
      <c r="P28" s="238"/>
      <c r="Q28" s="135"/>
      <c r="R28" s="136"/>
      <c r="S28" s="137"/>
      <c r="T28" s="138"/>
      <c r="U28" s="88" t="str">
        <f t="shared" si="1"/>
        <v/>
      </c>
      <c r="V28" s="89"/>
    </row>
    <row r="29" spans="1:22" ht="16.5" customHeight="1" x14ac:dyDescent="0.55000000000000004">
      <c r="A29" s="47">
        <f t="shared" si="2"/>
        <v>18</v>
      </c>
      <c r="B29" s="237"/>
      <c r="C29" s="238"/>
      <c r="D29" s="84"/>
      <c r="E29" s="85"/>
      <c r="F29" s="86"/>
      <c r="G29" s="87"/>
      <c r="H29" s="88" t="str">
        <f t="shared" si="0"/>
        <v/>
      </c>
      <c r="I29" s="89"/>
      <c r="N29" s="47">
        <f t="shared" si="3"/>
        <v>18</v>
      </c>
      <c r="O29" s="237"/>
      <c r="P29" s="238"/>
      <c r="Q29" s="84"/>
      <c r="R29" s="85"/>
      <c r="S29" s="86"/>
      <c r="T29" s="87"/>
      <c r="U29" s="88" t="str">
        <f t="shared" si="1"/>
        <v/>
      </c>
      <c r="V29" s="89"/>
    </row>
    <row r="30" spans="1:22" ht="16.5" customHeight="1" x14ac:dyDescent="0.55000000000000004">
      <c r="A30" s="47">
        <f t="shared" si="2"/>
        <v>19</v>
      </c>
      <c r="B30" s="237"/>
      <c r="C30" s="238"/>
      <c r="D30" s="84"/>
      <c r="E30" s="85"/>
      <c r="F30" s="86"/>
      <c r="G30" s="87"/>
      <c r="H30" s="88" t="str">
        <f t="shared" si="0"/>
        <v/>
      </c>
      <c r="I30" s="89"/>
      <c r="N30" s="47">
        <f t="shared" si="3"/>
        <v>19</v>
      </c>
      <c r="O30" s="237"/>
      <c r="P30" s="238"/>
      <c r="Q30" s="84"/>
      <c r="R30" s="85"/>
      <c r="S30" s="86"/>
      <c r="T30" s="87"/>
      <c r="U30" s="88" t="str">
        <f t="shared" si="1"/>
        <v/>
      </c>
      <c r="V30" s="89"/>
    </row>
    <row r="31" spans="1:22" ht="16.5" customHeight="1" x14ac:dyDescent="0.55000000000000004">
      <c r="A31" s="47">
        <f t="shared" si="2"/>
        <v>20</v>
      </c>
      <c r="B31" s="237"/>
      <c r="C31" s="238"/>
      <c r="D31" s="84"/>
      <c r="E31" s="85"/>
      <c r="F31" s="86"/>
      <c r="G31" s="87"/>
      <c r="H31" s="88" t="str">
        <f t="shared" si="0"/>
        <v/>
      </c>
      <c r="I31" s="89"/>
      <c r="N31" s="47">
        <f t="shared" si="3"/>
        <v>20</v>
      </c>
      <c r="O31" s="237"/>
      <c r="P31" s="238"/>
      <c r="Q31" s="84"/>
      <c r="R31" s="85"/>
      <c r="S31" s="86"/>
      <c r="T31" s="87"/>
      <c r="U31" s="88" t="str">
        <f t="shared" si="1"/>
        <v/>
      </c>
      <c r="V31" s="89"/>
    </row>
    <row r="32" spans="1:22" ht="16.5" customHeight="1" x14ac:dyDescent="0.55000000000000004">
      <c r="A32" s="47">
        <f t="shared" si="2"/>
        <v>21</v>
      </c>
      <c r="B32" s="237"/>
      <c r="C32" s="238"/>
      <c r="D32" s="84"/>
      <c r="E32" s="85"/>
      <c r="F32" s="86"/>
      <c r="G32" s="87"/>
      <c r="H32" s="88" t="str">
        <f t="shared" si="0"/>
        <v/>
      </c>
      <c r="I32" s="89"/>
      <c r="N32" s="47">
        <f t="shared" si="3"/>
        <v>21</v>
      </c>
      <c r="O32" s="237"/>
      <c r="P32" s="238"/>
      <c r="Q32" s="84"/>
      <c r="R32" s="85"/>
      <c r="S32" s="86"/>
      <c r="T32" s="87"/>
      <c r="U32" s="88" t="str">
        <f t="shared" si="1"/>
        <v/>
      </c>
      <c r="V32" s="89"/>
    </row>
    <row r="33" spans="1:22" ht="16.5" customHeight="1" x14ac:dyDescent="0.55000000000000004">
      <c r="A33" s="47">
        <f t="shared" si="2"/>
        <v>22</v>
      </c>
      <c r="B33" s="237"/>
      <c r="C33" s="238"/>
      <c r="D33" s="84"/>
      <c r="E33" s="85"/>
      <c r="F33" s="86"/>
      <c r="G33" s="87"/>
      <c r="H33" s="88" t="str">
        <f t="shared" si="0"/>
        <v/>
      </c>
      <c r="I33" s="89"/>
      <c r="N33" s="47">
        <f t="shared" si="3"/>
        <v>22</v>
      </c>
      <c r="O33" s="237"/>
      <c r="P33" s="238"/>
      <c r="Q33" s="84"/>
      <c r="R33" s="85"/>
      <c r="S33" s="86"/>
      <c r="T33" s="87"/>
      <c r="U33" s="88" t="str">
        <f t="shared" si="1"/>
        <v/>
      </c>
      <c r="V33" s="89"/>
    </row>
    <row r="34" spans="1:22" ht="16.5" customHeight="1" x14ac:dyDescent="0.55000000000000004">
      <c r="A34" s="47">
        <f t="shared" si="2"/>
        <v>23</v>
      </c>
      <c r="B34" s="237"/>
      <c r="C34" s="238"/>
      <c r="D34" s="84"/>
      <c r="E34" s="85"/>
      <c r="F34" s="86"/>
      <c r="G34" s="87"/>
      <c r="H34" s="88" t="str">
        <f t="shared" si="0"/>
        <v/>
      </c>
      <c r="I34" s="89"/>
      <c r="N34" s="47">
        <f t="shared" si="3"/>
        <v>23</v>
      </c>
      <c r="O34" s="237"/>
      <c r="P34" s="238"/>
      <c r="Q34" s="84"/>
      <c r="R34" s="85"/>
      <c r="S34" s="86"/>
      <c r="T34" s="87"/>
      <c r="U34" s="88" t="str">
        <f t="shared" si="1"/>
        <v/>
      </c>
      <c r="V34" s="89"/>
    </row>
    <row r="35" spans="1:22" ht="16.5" customHeight="1" x14ac:dyDescent="0.55000000000000004">
      <c r="A35" s="47">
        <f t="shared" si="2"/>
        <v>24</v>
      </c>
      <c r="B35" s="237"/>
      <c r="C35" s="238"/>
      <c r="D35" s="84"/>
      <c r="E35" s="85"/>
      <c r="F35" s="86"/>
      <c r="G35" s="87"/>
      <c r="H35" s="88" t="str">
        <f t="shared" si="0"/>
        <v/>
      </c>
      <c r="I35" s="89"/>
      <c r="N35" s="47">
        <f t="shared" si="3"/>
        <v>24</v>
      </c>
      <c r="O35" s="237"/>
      <c r="P35" s="238"/>
      <c r="Q35" s="84"/>
      <c r="R35" s="85"/>
      <c r="S35" s="86"/>
      <c r="T35" s="87"/>
      <c r="U35" s="88" t="str">
        <f t="shared" si="1"/>
        <v/>
      </c>
      <c r="V35" s="89"/>
    </row>
    <row r="36" spans="1:22" ht="16.5" customHeight="1" x14ac:dyDescent="0.55000000000000004">
      <c r="A36" s="47">
        <f t="shared" si="2"/>
        <v>25</v>
      </c>
      <c r="B36" s="237"/>
      <c r="C36" s="238"/>
      <c r="D36" s="84"/>
      <c r="E36" s="85"/>
      <c r="F36" s="86"/>
      <c r="G36" s="87"/>
      <c r="H36" s="88" t="str">
        <f t="shared" si="0"/>
        <v/>
      </c>
      <c r="I36" s="89"/>
      <c r="N36" s="47">
        <f t="shared" si="3"/>
        <v>25</v>
      </c>
      <c r="O36" s="237"/>
      <c r="P36" s="238"/>
      <c r="Q36" s="84"/>
      <c r="R36" s="85"/>
      <c r="S36" s="86"/>
      <c r="T36" s="87"/>
      <c r="U36" s="88" t="str">
        <f t="shared" si="1"/>
        <v/>
      </c>
      <c r="V36" s="89"/>
    </row>
    <row r="37" spans="1:22" ht="16.5" customHeight="1" x14ac:dyDescent="0.55000000000000004">
      <c r="A37" s="47">
        <f t="shared" si="2"/>
        <v>26</v>
      </c>
      <c r="B37" s="237"/>
      <c r="C37" s="238"/>
      <c r="D37" s="84"/>
      <c r="E37" s="85"/>
      <c r="F37" s="86"/>
      <c r="G37" s="87"/>
      <c r="H37" s="88" t="str">
        <f t="shared" si="0"/>
        <v/>
      </c>
      <c r="I37" s="89"/>
      <c r="N37" s="47">
        <f t="shared" si="3"/>
        <v>26</v>
      </c>
      <c r="O37" s="237"/>
      <c r="P37" s="238"/>
      <c r="Q37" s="84"/>
      <c r="R37" s="85"/>
      <c r="S37" s="86"/>
      <c r="T37" s="87"/>
      <c r="U37" s="88" t="str">
        <f t="shared" si="1"/>
        <v/>
      </c>
      <c r="V37" s="89"/>
    </row>
    <row r="38" spans="1:22" ht="16.5" customHeight="1" x14ac:dyDescent="0.55000000000000004">
      <c r="A38" s="47">
        <f t="shared" si="2"/>
        <v>27</v>
      </c>
      <c r="B38" s="237"/>
      <c r="C38" s="238"/>
      <c r="D38" s="84"/>
      <c r="E38" s="85"/>
      <c r="F38" s="86"/>
      <c r="G38" s="87"/>
      <c r="H38" s="88" t="str">
        <f t="shared" si="0"/>
        <v/>
      </c>
      <c r="I38" s="89"/>
      <c r="N38" s="47">
        <f t="shared" si="3"/>
        <v>27</v>
      </c>
      <c r="O38" s="237"/>
      <c r="P38" s="238"/>
      <c r="Q38" s="84"/>
      <c r="R38" s="85"/>
      <c r="S38" s="86"/>
      <c r="T38" s="87"/>
      <c r="U38" s="88" t="str">
        <f t="shared" si="1"/>
        <v/>
      </c>
      <c r="V38" s="89"/>
    </row>
    <row r="39" spans="1:22" ht="16.5" customHeight="1" x14ac:dyDescent="0.55000000000000004">
      <c r="A39" s="47">
        <f t="shared" si="2"/>
        <v>28</v>
      </c>
      <c r="B39" s="237"/>
      <c r="C39" s="238"/>
      <c r="D39" s="84"/>
      <c r="E39" s="85"/>
      <c r="F39" s="86"/>
      <c r="G39" s="87"/>
      <c r="H39" s="88" t="str">
        <f t="shared" si="0"/>
        <v/>
      </c>
      <c r="I39" s="89"/>
      <c r="N39" s="47">
        <f t="shared" si="3"/>
        <v>28</v>
      </c>
      <c r="O39" s="237"/>
      <c r="P39" s="238"/>
      <c r="Q39" s="84"/>
      <c r="R39" s="85"/>
      <c r="S39" s="86"/>
      <c r="T39" s="87"/>
      <c r="U39" s="88" t="str">
        <f t="shared" si="1"/>
        <v/>
      </c>
      <c r="V39" s="89"/>
    </row>
    <row r="40" spans="1:22" ht="16.5" customHeight="1" x14ac:dyDescent="0.55000000000000004">
      <c r="A40" s="47">
        <f t="shared" si="2"/>
        <v>29</v>
      </c>
      <c r="B40" s="237"/>
      <c r="C40" s="238"/>
      <c r="D40" s="84"/>
      <c r="E40" s="85"/>
      <c r="F40" s="86"/>
      <c r="G40" s="87"/>
      <c r="H40" s="88" t="str">
        <f t="shared" si="0"/>
        <v/>
      </c>
      <c r="I40" s="89"/>
      <c r="N40" s="47">
        <f t="shared" si="3"/>
        <v>29</v>
      </c>
      <c r="O40" s="237"/>
      <c r="P40" s="238"/>
      <c r="Q40" s="84"/>
      <c r="R40" s="85"/>
      <c r="S40" s="86"/>
      <c r="T40" s="87"/>
      <c r="U40" s="88" t="str">
        <f t="shared" si="1"/>
        <v/>
      </c>
      <c r="V40" s="89"/>
    </row>
    <row r="41" spans="1:22" ht="16.5" customHeight="1" thickBot="1" x14ac:dyDescent="0.6">
      <c r="A41" s="47">
        <f t="shared" si="2"/>
        <v>30</v>
      </c>
      <c r="B41" s="239"/>
      <c r="C41" s="240"/>
      <c r="D41" s="84"/>
      <c r="E41" s="85"/>
      <c r="F41" s="86"/>
      <c r="G41" s="87"/>
      <c r="H41" s="88" t="str">
        <f t="shared" si="0"/>
        <v/>
      </c>
      <c r="I41" s="89"/>
      <c r="N41" s="47">
        <f t="shared" si="3"/>
        <v>30</v>
      </c>
      <c r="O41" s="237"/>
      <c r="P41" s="238"/>
      <c r="Q41" s="84"/>
      <c r="R41" s="85"/>
      <c r="S41" s="86"/>
      <c r="T41" s="87"/>
      <c r="U41" s="88" t="str">
        <f t="shared" si="1"/>
        <v/>
      </c>
      <c r="V41" s="89"/>
    </row>
    <row r="42" spans="1:22" ht="22.5" customHeight="1" thickBot="1" x14ac:dyDescent="0.6">
      <c r="B42" s="252" t="s">
        <v>75</v>
      </c>
      <c r="C42" s="253"/>
      <c r="D42" s="253"/>
      <c r="E42" s="90" t="s">
        <v>25</v>
      </c>
      <c r="F42" s="91" t="s">
        <v>25</v>
      </c>
      <c r="G42" s="6" t="s">
        <v>25</v>
      </c>
      <c r="H42" s="7">
        <f ca="1">SUMIF(B12:C41,"&lt;&gt;"&amp;"▲助成対象外",H12:H41)</f>
        <v>0</v>
      </c>
      <c r="I42" s="92"/>
      <c r="O42" s="252" t="s">
        <v>75</v>
      </c>
      <c r="P42" s="253"/>
      <c r="Q42" s="253"/>
      <c r="R42" s="90" t="s">
        <v>25</v>
      </c>
      <c r="S42" s="91" t="s">
        <v>25</v>
      </c>
      <c r="T42" s="6" t="s">
        <v>25</v>
      </c>
      <c r="U42" s="7">
        <f ca="1">SUMIF(O12:P41,"&lt;&gt;"&amp;"▲助成対象外",U12:U41)</f>
        <v>1400000</v>
      </c>
      <c r="V42" s="92"/>
    </row>
    <row r="43" spans="1:22" ht="22.5" customHeight="1" thickTop="1" thickBot="1" x14ac:dyDescent="0.6">
      <c r="B43" s="254" t="s">
        <v>76</v>
      </c>
      <c r="C43" s="255"/>
      <c r="D43" s="255"/>
      <c r="E43" s="93" t="s">
        <v>25</v>
      </c>
      <c r="F43" s="94" t="s">
        <v>25</v>
      </c>
      <c r="G43" s="8" t="s">
        <v>25</v>
      </c>
      <c r="H43" s="9">
        <f ca="1">SUMIF(B12:C41,"▲助成対象外",H12:H41)</f>
        <v>0</v>
      </c>
      <c r="I43" s="95"/>
      <c r="O43" s="254" t="s">
        <v>76</v>
      </c>
      <c r="P43" s="255"/>
      <c r="Q43" s="255"/>
      <c r="R43" s="93" t="s">
        <v>25</v>
      </c>
      <c r="S43" s="94" t="s">
        <v>25</v>
      </c>
      <c r="T43" s="8" t="s">
        <v>25</v>
      </c>
      <c r="U43" s="9">
        <f ca="1">SUMIF(O12:P41,"▲助成対象外",U12:U41)</f>
        <v>400000</v>
      </c>
      <c r="V43" s="95"/>
    </row>
    <row r="44" spans="1:22" ht="14.15" customHeight="1" x14ac:dyDescent="0.55000000000000004">
      <c r="P44" s="77"/>
      <c r="R44" s="73"/>
      <c r="T44" s="5"/>
      <c r="U44" s="5"/>
      <c r="V44" s="47"/>
    </row>
    <row r="46" spans="1:22" ht="21" customHeight="1" x14ac:dyDescent="0.55000000000000004">
      <c r="B46" s="47" t="str">
        <f>B8</f>
        <v>内訳明細表</v>
      </c>
      <c r="C46" s="96"/>
      <c r="D46" s="241" t="str">
        <f>$D$8</f>
        <v>ゼロエミビル化設計支援</v>
      </c>
      <c r="E46" s="242"/>
      <c r="F46" s="242"/>
      <c r="G46" s="242"/>
      <c r="H46" s="80" t="s">
        <v>26</v>
      </c>
      <c r="K46" s="78"/>
    </row>
    <row r="47" spans="1:22" ht="13.4" customHeight="1" x14ac:dyDescent="0.55000000000000004">
      <c r="D47" s="243"/>
      <c r="E47" s="243"/>
      <c r="F47" s="243"/>
      <c r="G47" s="243"/>
      <c r="H47" s="243"/>
    </row>
    <row r="48" spans="1:22" ht="13.4" customHeight="1" x14ac:dyDescent="0.55000000000000004">
      <c r="A48" s="81" t="s">
        <v>19</v>
      </c>
      <c r="B48" s="248" t="s">
        <v>184</v>
      </c>
      <c r="C48" s="249"/>
      <c r="D48" s="244" t="s">
        <v>20</v>
      </c>
      <c r="E48" s="245" t="s">
        <v>6</v>
      </c>
      <c r="F48" s="244" t="s">
        <v>101</v>
      </c>
      <c r="G48" s="246" t="s">
        <v>21</v>
      </c>
      <c r="H48" s="246" t="s">
        <v>22</v>
      </c>
      <c r="I48" s="244" t="s">
        <v>23</v>
      </c>
    </row>
    <row r="49" spans="1:15" ht="13.4" customHeight="1" x14ac:dyDescent="0.55000000000000004">
      <c r="A49" s="81" t="s">
        <v>24</v>
      </c>
      <c r="B49" s="250"/>
      <c r="C49" s="251"/>
      <c r="D49" s="244"/>
      <c r="E49" s="245"/>
      <c r="F49" s="244"/>
      <c r="G49" s="247"/>
      <c r="H49" s="247"/>
      <c r="I49" s="244"/>
    </row>
    <row r="50" spans="1:15" ht="16.5" customHeight="1" x14ac:dyDescent="0.55000000000000004">
      <c r="A50" s="47">
        <f>ROW()-3-8*2</f>
        <v>31</v>
      </c>
      <c r="B50" s="237"/>
      <c r="C50" s="238"/>
      <c r="D50" s="135"/>
      <c r="E50" s="136"/>
      <c r="F50" s="137"/>
      <c r="G50" s="138"/>
      <c r="H50" s="88" t="str">
        <f t="shared" ref="H50:H79" si="4">IF(E50*G50=0,"",ROUND(E50*G50,0))</f>
        <v/>
      </c>
      <c r="I50" s="89"/>
    </row>
    <row r="51" spans="1:15" ht="16.5" customHeight="1" x14ac:dyDescent="0.55000000000000004">
      <c r="A51" s="47">
        <f t="shared" ref="A51:A79" si="5">ROW()-3-8*2</f>
        <v>32</v>
      </c>
      <c r="B51" s="237"/>
      <c r="C51" s="238"/>
      <c r="D51" s="135"/>
      <c r="E51" s="136"/>
      <c r="F51" s="137"/>
      <c r="G51" s="138"/>
      <c r="H51" s="88" t="str">
        <f t="shared" si="4"/>
        <v/>
      </c>
      <c r="I51" s="89"/>
    </row>
    <row r="52" spans="1:15" ht="16.5" customHeight="1" x14ac:dyDescent="0.55000000000000004">
      <c r="A52" s="47">
        <f t="shared" si="5"/>
        <v>33</v>
      </c>
      <c r="B52" s="237"/>
      <c r="C52" s="238"/>
      <c r="D52" s="135"/>
      <c r="E52" s="136"/>
      <c r="F52" s="137"/>
      <c r="G52" s="138"/>
      <c r="H52" s="88" t="str">
        <f t="shared" si="4"/>
        <v/>
      </c>
      <c r="I52" s="89"/>
      <c r="O52" s="146">
        <f ca="1">共通様式の２設計支援!H42+共通様式の２設計支援!H80+共通様式の２設計支援!H118+共通様式の２設計支援!H156+共通様式の２設計支援!H194+共通様式の２設計支援!H232+共通様式の２設計支援!H270+共通様式の２設計支援!H308+共通様式の２設計支援!H346+共通様式の２設計支援!H384</f>
        <v>0</v>
      </c>
    </row>
    <row r="53" spans="1:15" ht="16.5" customHeight="1" x14ac:dyDescent="0.55000000000000004">
      <c r="A53" s="47">
        <f t="shared" si="5"/>
        <v>34</v>
      </c>
      <c r="B53" s="237"/>
      <c r="C53" s="238"/>
      <c r="D53" s="135"/>
      <c r="E53" s="136"/>
      <c r="F53" s="137"/>
      <c r="G53" s="138"/>
      <c r="H53" s="88" t="str">
        <f t="shared" si="4"/>
        <v/>
      </c>
      <c r="I53" s="89"/>
    </row>
    <row r="54" spans="1:15" ht="16.5" customHeight="1" x14ac:dyDescent="0.55000000000000004">
      <c r="A54" s="47">
        <f t="shared" si="5"/>
        <v>35</v>
      </c>
      <c r="B54" s="237"/>
      <c r="C54" s="238"/>
      <c r="D54" s="135"/>
      <c r="E54" s="136"/>
      <c r="F54" s="137"/>
      <c r="G54" s="138"/>
      <c r="H54" s="88" t="str">
        <f t="shared" si="4"/>
        <v/>
      </c>
      <c r="I54" s="89"/>
    </row>
    <row r="55" spans="1:15" ht="16.5" customHeight="1" x14ac:dyDescent="0.55000000000000004">
      <c r="A55" s="47">
        <f t="shared" si="5"/>
        <v>36</v>
      </c>
      <c r="B55" s="237"/>
      <c r="C55" s="238"/>
      <c r="D55" s="135"/>
      <c r="E55" s="136"/>
      <c r="F55" s="137"/>
      <c r="G55" s="138"/>
      <c r="H55" s="88" t="str">
        <f t="shared" si="4"/>
        <v/>
      </c>
      <c r="I55" s="89"/>
    </row>
    <row r="56" spans="1:15" ht="16.5" customHeight="1" x14ac:dyDescent="0.55000000000000004">
      <c r="A56" s="47">
        <f t="shared" si="5"/>
        <v>37</v>
      </c>
      <c r="B56" s="237"/>
      <c r="C56" s="238"/>
      <c r="D56" s="135"/>
      <c r="E56" s="136"/>
      <c r="F56" s="137"/>
      <c r="G56" s="138"/>
      <c r="H56" s="88" t="str">
        <f t="shared" si="4"/>
        <v/>
      </c>
      <c r="I56" s="89"/>
    </row>
    <row r="57" spans="1:15" ht="16.5" customHeight="1" x14ac:dyDescent="0.55000000000000004">
      <c r="A57" s="47">
        <f t="shared" si="5"/>
        <v>38</v>
      </c>
      <c r="B57" s="237"/>
      <c r="C57" s="238"/>
      <c r="D57" s="135"/>
      <c r="E57" s="136"/>
      <c r="F57" s="137"/>
      <c r="G57" s="138"/>
      <c r="H57" s="88" t="str">
        <f t="shared" si="4"/>
        <v/>
      </c>
      <c r="I57" s="89"/>
    </row>
    <row r="58" spans="1:15" ht="16.5" customHeight="1" x14ac:dyDescent="0.55000000000000004">
      <c r="A58" s="47">
        <f t="shared" si="5"/>
        <v>39</v>
      </c>
      <c r="B58" s="237"/>
      <c r="C58" s="238"/>
      <c r="D58" s="135"/>
      <c r="E58" s="136"/>
      <c r="F58" s="137"/>
      <c r="G58" s="138"/>
      <c r="H58" s="88" t="str">
        <f t="shared" si="4"/>
        <v/>
      </c>
      <c r="I58" s="89"/>
    </row>
    <row r="59" spans="1:15" ht="16.5" customHeight="1" x14ac:dyDescent="0.55000000000000004">
      <c r="A59" s="47">
        <f t="shared" si="5"/>
        <v>40</v>
      </c>
      <c r="B59" s="237"/>
      <c r="C59" s="238"/>
      <c r="D59" s="135"/>
      <c r="E59" s="136"/>
      <c r="F59" s="137"/>
      <c r="G59" s="138"/>
      <c r="H59" s="88" t="str">
        <f t="shared" si="4"/>
        <v/>
      </c>
      <c r="I59" s="89"/>
    </row>
    <row r="60" spans="1:15" ht="16.5" customHeight="1" x14ac:dyDescent="0.55000000000000004">
      <c r="A60" s="47">
        <f t="shared" si="5"/>
        <v>41</v>
      </c>
      <c r="B60" s="237"/>
      <c r="C60" s="238"/>
      <c r="D60" s="135"/>
      <c r="E60" s="136"/>
      <c r="F60" s="137"/>
      <c r="G60" s="138"/>
      <c r="H60" s="88" t="str">
        <f t="shared" si="4"/>
        <v/>
      </c>
      <c r="I60" s="89"/>
    </row>
    <row r="61" spans="1:15" ht="16.5" customHeight="1" x14ac:dyDescent="0.55000000000000004">
      <c r="A61" s="47">
        <f t="shared" si="5"/>
        <v>42</v>
      </c>
      <c r="B61" s="237"/>
      <c r="C61" s="238"/>
      <c r="D61" s="139"/>
      <c r="E61" s="140"/>
      <c r="F61" s="137"/>
      <c r="G61" s="138"/>
      <c r="H61" s="88" t="str">
        <f t="shared" si="4"/>
        <v/>
      </c>
      <c r="I61" s="89"/>
    </row>
    <row r="62" spans="1:15" ht="16.5" customHeight="1" x14ac:dyDescent="0.55000000000000004">
      <c r="A62" s="47">
        <f t="shared" si="5"/>
        <v>43</v>
      </c>
      <c r="B62" s="237"/>
      <c r="C62" s="238"/>
      <c r="D62" s="135"/>
      <c r="E62" s="136"/>
      <c r="F62" s="137"/>
      <c r="G62" s="138"/>
      <c r="H62" s="88" t="str">
        <f t="shared" si="4"/>
        <v/>
      </c>
      <c r="I62" s="89"/>
    </row>
    <row r="63" spans="1:15" ht="16.5" customHeight="1" x14ac:dyDescent="0.55000000000000004">
      <c r="A63" s="47">
        <f t="shared" si="5"/>
        <v>44</v>
      </c>
      <c r="B63" s="237"/>
      <c r="C63" s="238"/>
      <c r="D63" s="135"/>
      <c r="E63" s="136"/>
      <c r="F63" s="137"/>
      <c r="G63" s="138"/>
      <c r="H63" s="88" t="str">
        <f t="shared" si="4"/>
        <v/>
      </c>
      <c r="I63" s="89"/>
    </row>
    <row r="64" spans="1:15" ht="16.5" customHeight="1" x14ac:dyDescent="0.55000000000000004">
      <c r="A64" s="47">
        <f t="shared" si="5"/>
        <v>45</v>
      </c>
      <c r="B64" s="237"/>
      <c r="C64" s="238"/>
      <c r="D64" s="135"/>
      <c r="E64" s="136"/>
      <c r="F64" s="137"/>
      <c r="G64" s="138"/>
      <c r="H64" s="88" t="str">
        <f t="shared" si="4"/>
        <v/>
      </c>
      <c r="I64" s="89"/>
    </row>
    <row r="65" spans="1:9" ht="16.5" customHeight="1" x14ac:dyDescent="0.55000000000000004">
      <c r="A65" s="47">
        <f t="shared" si="5"/>
        <v>46</v>
      </c>
      <c r="B65" s="237"/>
      <c r="C65" s="238"/>
      <c r="D65" s="135"/>
      <c r="E65" s="136"/>
      <c r="F65" s="137"/>
      <c r="G65" s="138"/>
      <c r="H65" s="88" t="str">
        <f t="shared" si="4"/>
        <v/>
      </c>
      <c r="I65" s="89"/>
    </row>
    <row r="66" spans="1:9" ht="16.5" customHeight="1" x14ac:dyDescent="0.55000000000000004">
      <c r="A66" s="47">
        <f t="shared" si="5"/>
        <v>47</v>
      </c>
      <c r="B66" s="237"/>
      <c r="C66" s="238"/>
      <c r="D66" s="135"/>
      <c r="E66" s="136"/>
      <c r="F66" s="137"/>
      <c r="G66" s="138"/>
      <c r="H66" s="88" t="str">
        <f t="shared" si="4"/>
        <v/>
      </c>
      <c r="I66" s="89"/>
    </row>
    <row r="67" spans="1:9" ht="16.5" customHeight="1" x14ac:dyDescent="0.55000000000000004">
      <c r="A67" s="47">
        <f t="shared" si="5"/>
        <v>48</v>
      </c>
      <c r="B67" s="237"/>
      <c r="C67" s="238"/>
      <c r="D67" s="84"/>
      <c r="E67" s="85"/>
      <c r="F67" s="86"/>
      <c r="G67" s="87"/>
      <c r="H67" s="88" t="str">
        <f t="shared" si="4"/>
        <v/>
      </c>
      <c r="I67" s="89"/>
    </row>
    <row r="68" spans="1:9" ht="16.5" customHeight="1" x14ac:dyDescent="0.55000000000000004">
      <c r="A68" s="47">
        <f t="shared" si="5"/>
        <v>49</v>
      </c>
      <c r="B68" s="237"/>
      <c r="C68" s="238"/>
      <c r="D68" s="84"/>
      <c r="E68" s="85"/>
      <c r="F68" s="86"/>
      <c r="G68" s="87"/>
      <c r="H68" s="88" t="str">
        <f t="shared" si="4"/>
        <v/>
      </c>
      <c r="I68" s="89"/>
    </row>
    <row r="69" spans="1:9" ht="16.5" customHeight="1" x14ac:dyDescent="0.55000000000000004">
      <c r="A69" s="47">
        <f t="shared" si="5"/>
        <v>50</v>
      </c>
      <c r="B69" s="237"/>
      <c r="C69" s="238"/>
      <c r="D69" s="84"/>
      <c r="E69" s="85"/>
      <c r="F69" s="86"/>
      <c r="G69" s="87"/>
      <c r="H69" s="88" t="str">
        <f t="shared" si="4"/>
        <v/>
      </c>
      <c r="I69" s="89"/>
    </row>
    <row r="70" spans="1:9" ht="16.5" customHeight="1" x14ac:dyDescent="0.55000000000000004">
      <c r="A70" s="47">
        <f t="shared" si="5"/>
        <v>51</v>
      </c>
      <c r="B70" s="237"/>
      <c r="C70" s="238"/>
      <c r="D70" s="84"/>
      <c r="E70" s="85"/>
      <c r="F70" s="86"/>
      <c r="G70" s="87"/>
      <c r="H70" s="88" t="str">
        <f t="shared" si="4"/>
        <v/>
      </c>
      <c r="I70" s="89"/>
    </row>
    <row r="71" spans="1:9" ht="16.5" customHeight="1" x14ac:dyDescent="0.55000000000000004">
      <c r="A71" s="47">
        <f t="shared" si="5"/>
        <v>52</v>
      </c>
      <c r="B71" s="237"/>
      <c r="C71" s="238"/>
      <c r="D71" s="84"/>
      <c r="E71" s="85"/>
      <c r="F71" s="86"/>
      <c r="G71" s="87"/>
      <c r="H71" s="88" t="str">
        <f t="shared" si="4"/>
        <v/>
      </c>
      <c r="I71" s="89"/>
    </row>
    <row r="72" spans="1:9" ht="16.5" customHeight="1" x14ac:dyDescent="0.55000000000000004">
      <c r="A72" s="47">
        <f t="shared" si="5"/>
        <v>53</v>
      </c>
      <c r="B72" s="237"/>
      <c r="C72" s="238"/>
      <c r="D72" s="84"/>
      <c r="E72" s="85"/>
      <c r="F72" s="86"/>
      <c r="G72" s="87"/>
      <c r="H72" s="88" t="str">
        <f t="shared" si="4"/>
        <v/>
      </c>
      <c r="I72" s="89"/>
    </row>
    <row r="73" spans="1:9" ht="16.5" customHeight="1" x14ac:dyDescent="0.55000000000000004">
      <c r="A73" s="47">
        <f t="shared" si="5"/>
        <v>54</v>
      </c>
      <c r="B73" s="237"/>
      <c r="C73" s="238"/>
      <c r="D73" s="84"/>
      <c r="E73" s="85"/>
      <c r="F73" s="86"/>
      <c r="G73" s="87"/>
      <c r="H73" s="88" t="str">
        <f t="shared" si="4"/>
        <v/>
      </c>
      <c r="I73" s="89"/>
    </row>
    <row r="74" spans="1:9" ht="16.5" customHeight="1" x14ac:dyDescent="0.55000000000000004">
      <c r="A74" s="47">
        <f t="shared" si="5"/>
        <v>55</v>
      </c>
      <c r="B74" s="237"/>
      <c r="C74" s="238"/>
      <c r="D74" s="84"/>
      <c r="E74" s="85"/>
      <c r="F74" s="86"/>
      <c r="G74" s="87"/>
      <c r="H74" s="88" t="str">
        <f t="shared" si="4"/>
        <v/>
      </c>
      <c r="I74" s="89"/>
    </row>
    <row r="75" spans="1:9" ht="16.5" customHeight="1" x14ac:dyDescent="0.55000000000000004">
      <c r="A75" s="47">
        <f t="shared" si="5"/>
        <v>56</v>
      </c>
      <c r="B75" s="237"/>
      <c r="C75" s="238"/>
      <c r="D75" s="84"/>
      <c r="E75" s="85"/>
      <c r="F75" s="86"/>
      <c r="G75" s="87"/>
      <c r="H75" s="88" t="str">
        <f t="shared" si="4"/>
        <v/>
      </c>
      <c r="I75" s="89"/>
    </row>
    <row r="76" spans="1:9" ht="16.5" customHeight="1" x14ac:dyDescent="0.55000000000000004">
      <c r="A76" s="47">
        <f t="shared" si="5"/>
        <v>57</v>
      </c>
      <c r="B76" s="237"/>
      <c r="C76" s="238"/>
      <c r="D76" s="84"/>
      <c r="E76" s="85"/>
      <c r="F76" s="86"/>
      <c r="G76" s="87"/>
      <c r="H76" s="88" t="str">
        <f t="shared" si="4"/>
        <v/>
      </c>
      <c r="I76" s="89"/>
    </row>
    <row r="77" spans="1:9" ht="16.5" customHeight="1" x14ac:dyDescent="0.55000000000000004">
      <c r="A77" s="47">
        <f t="shared" si="5"/>
        <v>58</v>
      </c>
      <c r="B77" s="237"/>
      <c r="C77" s="238"/>
      <c r="D77" s="84"/>
      <c r="E77" s="85"/>
      <c r="F77" s="86"/>
      <c r="G77" s="87"/>
      <c r="H77" s="88" t="str">
        <f t="shared" si="4"/>
        <v/>
      </c>
      <c r="I77" s="89"/>
    </row>
    <row r="78" spans="1:9" ht="16.5" customHeight="1" x14ac:dyDescent="0.55000000000000004">
      <c r="A78" s="47">
        <f t="shared" si="5"/>
        <v>59</v>
      </c>
      <c r="B78" s="237"/>
      <c r="C78" s="238"/>
      <c r="D78" s="84"/>
      <c r="E78" s="85"/>
      <c r="F78" s="86"/>
      <c r="G78" s="87"/>
      <c r="H78" s="88" t="str">
        <f t="shared" si="4"/>
        <v/>
      </c>
      <c r="I78" s="89"/>
    </row>
    <row r="79" spans="1:9" ht="16.5" customHeight="1" thickBot="1" x14ac:dyDescent="0.6">
      <c r="A79" s="47">
        <f t="shared" si="5"/>
        <v>60</v>
      </c>
      <c r="B79" s="239"/>
      <c r="C79" s="240"/>
      <c r="D79" s="84"/>
      <c r="E79" s="85"/>
      <c r="F79" s="86"/>
      <c r="G79" s="87"/>
      <c r="H79" s="88" t="str">
        <f t="shared" si="4"/>
        <v/>
      </c>
      <c r="I79" s="89"/>
    </row>
    <row r="80" spans="1:9" ht="22.5" customHeight="1" thickBot="1" x14ac:dyDescent="0.6">
      <c r="B80" s="252" t="s">
        <v>77</v>
      </c>
      <c r="C80" s="253"/>
      <c r="D80" s="253"/>
      <c r="E80" s="90" t="s">
        <v>25</v>
      </c>
      <c r="F80" s="91" t="s">
        <v>25</v>
      </c>
      <c r="G80" s="6" t="s">
        <v>25</v>
      </c>
      <c r="H80" s="7">
        <f ca="1">SUMIF(B50:C79,"&lt;&gt;"&amp;"▲助成対象外",H50:H79)</f>
        <v>0</v>
      </c>
      <c r="I80" s="92"/>
    </row>
    <row r="81" spans="1:13" ht="22.5" customHeight="1" thickTop="1" thickBot="1" x14ac:dyDescent="0.6">
      <c r="B81" s="254" t="s">
        <v>78</v>
      </c>
      <c r="C81" s="255"/>
      <c r="D81" s="255"/>
      <c r="E81" s="93" t="s">
        <v>25</v>
      </c>
      <c r="F81" s="94" t="s">
        <v>25</v>
      </c>
      <c r="G81" s="8" t="s">
        <v>25</v>
      </c>
      <c r="H81" s="9">
        <f ca="1">SUMIF(B50:C79,"▲助成対象外",H50:H79)</f>
        <v>0</v>
      </c>
      <c r="I81" s="95"/>
    </row>
    <row r="82" spans="1:13" ht="13.4" customHeight="1" x14ac:dyDescent="0.55000000000000004"/>
    <row r="84" spans="1:13" ht="21" customHeight="1" x14ac:dyDescent="0.55000000000000004">
      <c r="B84" s="47" t="str">
        <f>B46</f>
        <v>内訳明細表</v>
      </c>
      <c r="C84" s="96"/>
      <c r="D84" s="241" t="str">
        <f>$D$8</f>
        <v>ゼロエミビル化設計支援</v>
      </c>
      <c r="E84" s="242"/>
      <c r="F84" s="242"/>
      <c r="G84" s="242"/>
      <c r="H84" s="80" t="s">
        <v>27</v>
      </c>
      <c r="K84" s="78"/>
      <c r="M84" s="77"/>
    </row>
    <row r="85" spans="1:13" ht="13.4" customHeight="1" x14ac:dyDescent="0.55000000000000004">
      <c r="D85" s="243"/>
      <c r="E85" s="243"/>
      <c r="F85" s="243"/>
      <c r="G85" s="243"/>
      <c r="H85" s="243"/>
    </row>
    <row r="86" spans="1:13" ht="13.4" customHeight="1" x14ac:dyDescent="0.55000000000000004">
      <c r="A86" s="81" t="s">
        <v>19</v>
      </c>
      <c r="B86" s="248" t="s">
        <v>184</v>
      </c>
      <c r="C86" s="249"/>
      <c r="D86" s="244" t="s">
        <v>20</v>
      </c>
      <c r="E86" s="245" t="s">
        <v>6</v>
      </c>
      <c r="F86" s="244" t="s">
        <v>101</v>
      </c>
      <c r="G86" s="246" t="s">
        <v>21</v>
      </c>
      <c r="H86" s="246" t="s">
        <v>22</v>
      </c>
      <c r="I86" s="244" t="s">
        <v>23</v>
      </c>
    </row>
    <row r="87" spans="1:13" ht="13.4" customHeight="1" x14ac:dyDescent="0.55000000000000004">
      <c r="A87" s="81" t="s">
        <v>24</v>
      </c>
      <c r="B87" s="250"/>
      <c r="C87" s="251"/>
      <c r="D87" s="244"/>
      <c r="E87" s="245"/>
      <c r="F87" s="244"/>
      <c r="G87" s="247"/>
      <c r="H87" s="247"/>
      <c r="I87" s="244"/>
    </row>
    <row r="88" spans="1:13" ht="16.5" customHeight="1" x14ac:dyDescent="0.55000000000000004">
      <c r="A88" s="47">
        <f>ROW()-3-8*3</f>
        <v>61</v>
      </c>
      <c r="B88" s="237"/>
      <c r="C88" s="238"/>
      <c r="D88" s="135"/>
      <c r="E88" s="136"/>
      <c r="F88" s="137"/>
      <c r="G88" s="138"/>
      <c r="H88" s="88" t="str">
        <f t="shared" ref="H88:H117" si="6">IF(E88*G88=0,"",ROUND(E88*G88,0))</f>
        <v/>
      </c>
      <c r="I88" s="89"/>
    </row>
    <row r="89" spans="1:13" ht="16.5" customHeight="1" x14ac:dyDescent="0.55000000000000004">
      <c r="A89" s="47">
        <f t="shared" ref="A89:A117" si="7">ROW()-3-8*3</f>
        <v>62</v>
      </c>
      <c r="B89" s="237"/>
      <c r="C89" s="238"/>
      <c r="D89" s="135"/>
      <c r="E89" s="136"/>
      <c r="F89" s="137"/>
      <c r="G89" s="138"/>
      <c r="H89" s="88" t="str">
        <f t="shared" si="6"/>
        <v/>
      </c>
      <c r="I89" s="89"/>
    </row>
    <row r="90" spans="1:13" ht="16.5" customHeight="1" x14ac:dyDescent="0.55000000000000004">
      <c r="A90" s="47">
        <f t="shared" si="7"/>
        <v>63</v>
      </c>
      <c r="B90" s="237"/>
      <c r="C90" s="238"/>
      <c r="D90" s="135"/>
      <c r="E90" s="136"/>
      <c r="F90" s="137"/>
      <c r="G90" s="138"/>
      <c r="H90" s="88" t="str">
        <f t="shared" si="6"/>
        <v/>
      </c>
      <c r="I90" s="89"/>
    </row>
    <row r="91" spans="1:13" ht="16.5" customHeight="1" x14ac:dyDescent="0.55000000000000004">
      <c r="A91" s="47">
        <f t="shared" si="7"/>
        <v>64</v>
      </c>
      <c r="B91" s="237"/>
      <c r="C91" s="238"/>
      <c r="D91" s="135"/>
      <c r="E91" s="136"/>
      <c r="F91" s="137"/>
      <c r="G91" s="138"/>
      <c r="H91" s="88" t="str">
        <f t="shared" si="6"/>
        <v/>
      </c>
      <c r="I91" s="89"/>
    </row>
    <row r="92" spans="1:13" ht="16.5" customHeight="1" x14ac:dyDescent="0.55000000000000004">
      <c r="A92" s="47">
        <f t="shared" si="7"/>
        <v>65</v>
      </c>
      <c r="B92" s="237"/>
      <c r="C92" s="238"/>
      <c r="D92" s="135"/>
      <c r="E92" s="136"/>
      <c r="F92" s="137"/>
      <c r="G92" s="138"/>
      <c r="H92" s="88" t="str">
        <f t="shared" si="6"/>
        <v/>
      </c>
      <c r="I92" s="89"/>
    </row>
    <row r="93" spans="1:13" ht="16.5" customHeight="1" x14ac:dyDescent="0.55000000000000004">
      <c r="A93" s="47">
        <f t="shared" si="7"/>
        <v>66</v>
      </c>
      <c r="B93" s="237"/>
      <c r="C93" s="238"/>
      <c r="D93" s="135"/>
      <c r="E93" s="136"/>
      <c r="F93" s="137"/>
      <c r="G93" s="138"/>
      <c r="H93" s="88" t="str">
        <f t="shared" si="6"/>
        <v/>
      </c>
      <c r="I93" s="89"/>
    </row>
    <row r="94" spans="1:13" ht="16.5" customHeight="1" x14ac:dyDescent="0.55000000000000004">
      <c r="A94" s="47">
        <f t="shared" si="7"/>
        <v>67</v>
      </c>
      <c r="B94" s="237"/>
      <c r="C94" s="238"/>
      <c r="D94" s="135"/>
      <c r="E94" s="136"/>
      <c r="F94" s="137"/>
      <c r="G94" s="138"/>
      <c r="H94" s="88" t="str">
        <f t="shared" si="6"/>
        <v/>
      </c>
      <c r="I94" s="89"/>
    </row>
    <row r="95" spans="1:13" ht="16.5" customHeight="1" x14ac:dyDescent="0.55000000000000004">
      <c r="A95" s="47">
        <f t="shared" si="7"/>
        <v>68</v>
      </c>
      <c r="B95" s="237"/>
      <c r="C95" s="238"/>
      <c r="D95" s="135"/>
      <c r="E95" s="136"/>
      <c r="F95" s="137"/>
      <c r="G95" s="138"/>
      <c r="H95" s="88" t="str">
        <f t="shared" si="6"/>
        <v/>
      </c>
      <c r="I95" s="89"/>
    </row>
    <row r="96" spans="1:13" ht="16.5" customHeight="1" x14ac:dyDescent="0.55000000000000004">
      <c r="A96" s="47">
        <f t="shared" si="7"/>
        <v>69</v>
      </c>
      <c r="B96" s="237"/>
      <c r="C96" s="238"/>
      <c r="D96" s="135"/>
      <c r="E96" s="136"/>
      <c r="F96" s="137"/>
      <c r="G96" s="138"/>
      <c r="H96" s="88" t="str">
        <f t="shared" si="6"/>
        <v/>
      </c>
      <c r="I96" s="89"/>
    </row>
    <row r="97" spans="1:9" ht="16.5" customHeight="1" x14ac:dyDescent="0.55000000000000004">
      <c r="A97" s="47">
        <f t="shared" si="7"/>
        <v>70</v>
      </c>
      <c r="B97" s="237"/>
      <c r="C97" s="238"/>
      <c r="D97" s="135"/>
      <c r="E97" s="136"/>
      <c r="F97" s="137"/>
      <c r="G97" s="138"/>
      <c r="H97" s="88" t="str">
        <f t="shared" si="6"/>
        <v/>
      </c>
      <c r="I97" s="89"/>
    </row>
    <row r="98" spans="1:9" ht="16.5" customHeight="1" x14ac:dyDescent="0.55000000000000004">
      <c r="A98" s="47">
        <f t="shared" si="7"/>
        <v>71</v>
      </c>
      <c r="B98" s="237"/>
      <c r="C98" s="238"/>
      <c r="D98" s="135"/>
      <c r="E98" s="136"/>
      <c r="F98" s="137"/>
      <c r="G98" s="138"/>
      <c r="H98" s="88" t="str">
        <f t="shared" si="6"/>
        <v/>
      </c>
      <c r="I98" s="89"/>
    </row>
    <row r="99" spans="1:9" ht="16.5" customHeight="1" x14ac:dyDescent="0.55000000000000004">
      <c r="A99" s="47">
        <f t="shared" si="7"/>
        <v>72</v>
      </c>
      <c r="B99" s="237"/>
      <c r="C99" s="238"/>
      <c r="D99" s="139"/>
      <c r="E99" s="140"/>
      <c r="F99" s="137"/>
      <c r="G99" s="138"/>
      <c r="H99" s="88" t="str">
        <f t="shared" si="6"/>
        <v/>
      </c>
      <c r="I99" s="89"/>
    </row>
    <row r="100" spans="1:9" ht="16.5" customHeight="1" x14ac:dyDescent="0.55000000000000004">
      <c r="A100" s="47">
        <f t="shared" si="7"/>
        <v>73</v>
      </c>
      <c r="B100" s="237"/>
      <c r="C100" s="238"/>
      <c r="D100" s="135"/>
      <c r="E100" s="136"/>
      <c r="F100" s="137"/>
      <c r="G100" s="138"/>
      <c r="H100" s="88" t="str">
        <f t="shared" si="6"/>
        <v/>
      </c>
      <c r="I100" s="89"/>
    </row>
    <row r="101" spans="1:9" ht="16.5" customHeight="1" x14ac:dyDescent="0.55000000000000004">
      <c r="A101" s="47">
        <f t="shared" si="7"/>
        <v>74</v>
      </c>
      <c r="B101" s="237"/>
      <c r="C101" s="238"/>
      <c r="D101" s="135"/>
      <c r="E101" s="136"/>
      <c r="F101" s="137"/>
      <c r="G101" s="138"/>
      <c r="H101" s="88" t="str">
        <f t="shared" si="6"/>
        <v/>
      </c>
      <c r="I101" s="89"/>
    </row>
    <row r="102" spans="1:9" ht="16.5" customHeight="1" x14ac:dyDescent="0.55000000000000004">
      <c r="A102" s="47">
        <f t="shared" si="7"/>
        <v>75</v>
      </c>
      <c r="B102" s="237"/>
      <c r="C102" s="238"/>
      <c r="D102" s="135"/>
      <c r="E102" s="136"/>
      <c r="F102" s="137"/>
      <c r="G102" s="138"/>
      <c r="H102" s="88" t="str">
        <f t="shared" si="6"/>
        <v/>
      </c>
      <c r="I102" s="89"/>
    </row>
    <row r="103" spans="1:9" ht="16.5" customHeight="1" x14ac:dyDescent="0.55000000000000004">
      <c r="A103" s="47">
        <f t="shared" si="7"/>
        <v>76</v>
      </c>
      <c r="B103" s="237"/>
      <c r="C103" s="238"/>
      <c r="D103" s="135"/>
      <c r="E103" s="136"/>
      <c r="F103" s="137"/>
      <c r="G103" s="138"/>
      <c r="H103" s="88" t="str">
        <f t="shared" si="6"/>
        <v/>
      </c>
      <c r="I103" s="89"/>
    </row>
    <row r="104" spans="1:9" ht="16.5" customHeight="1" x14ac:dyDescent="0.55000000000000004">
      <c r="A104" s="47">
        <f t="shared" si="7"/>
        <v>77</v>
      </c>
      <c r="B104" s="237"/>
      <c r="C104" s="238"/>
      <c r="D104" s="135"/>
      <c r="E104" s="136"/>
      <c r="F104" s="137"/>
      <c r="G104" s="138"/>
      <c r="H104" s="88" t="str">
        <f t="shared" si="6"/>
        <v/>
      </c>
      <c r="I104" s="89"/>
    </row>
    <row r="105" spans="1:9" ht="16.5" customHeight="1" x14ac:dyDescent="0.55000000000000004">
      <c r="A105" s="47">
        <f t="shared" si="7"/>
        <v>78</v>
      </c>
      <c r="B105" s="237"/>
      <c r="C105" s="238"/>
      <c r="D105" s="84"/>
      <c r="E105" s="85"/>
      <c r="F105" s="86"/>
      <c r="G105" s="87"/>
      <c r="H105" s="88" t="str">
        <f t="shared" si="6"/>
        <v/>
      </c>
      <c r="I105" s="89"/>
    </row>
    <row r="106" spans="1:9" ht="16.5" customHeight="1" x14ac:dyDescent="0.55000000000000004">
      <c r="A106" s="47">
        <f t="shared" si="7"/>
        <v>79</v>
      </c>
      <c r="B106" s="237"/>
      <c r="C106" s="238"/>
      <c r="D106" s="84"/>
      <c r="E106" s="85"/>
      <c r="F106" s="86"/>
      <c r="G106" s="87"/>
      <c r="H106" s="88" t="str">
        <f t="shared" si="6"/>
        <v/>
      </c>
      <c r="I106" s="89"/>
    </row>
    <row r="107" spans="1:9" ht="16.5" customHeight="1" x14ac:dyDescent="0.55000000000000004">
      <c r="A107" s="47">
        <f t="shared" si="7"/>
        <v>80</v>
      </c>
      <c r="B107" s="237"/>
      <c r="C107" s="238"/>
      <c r="D107" s="84"/>
      <c r="E107" s="85"/>
      <c r="F107" s="86"/>
      <c r="G107" s="87"/>
      <c r="H107" s="88" t="str">
        <f t="shared" si="6"/>
        <v/>
      </c>
      <c r="I107" s="89"/>
    </row>
    <row r="108" spans="1:9" ht="16.5" customHeight="1" x14ac:dyDescent="0.55000000000000004">
      <c r="A108" s="47">
        <f t="shared" si="7"/>
        <v>81</v>
      </c>
      <c r="B108" s="237"/>
      <c r="C108" s="238"/>
      <c r="D108" s="84"/>
      <c r="E108" s="85"/>
      <c r="F108" s="86"/>
      <c r="G108" s="87"/>
      <c r="H108" s="88" t="str">
        <f t="shared" si="6"/>
        <v/>
      </c>
      <c r="I108" s="89"/>
    </row>
    <row r="109" spans="1:9" ht="16.5" customHeight="1" x14ac:dyDescent="0.55000000000000004">
      <c r="A109" s="47">
        <f t="shared" si="7"/>
        <v>82</v>
      </c>
      <c r="B109" s="237"/>
      <c r="C109" s="238"/>
      <c r="D109" s="84"/>
      <c r="E109" s="85"/>
      <c r="F109" s="86"/>
      <c r="G109" s="87"/>
      <c r="H109" s="88" t="str">
        <f t="shared" si="6"/>
        <v/>
      </c>
      <c r="I109" s="89"/>
    </row>
    <row r="110" spans="1:9" ht="16.5" customHeight="1" x14ac:dyDescent="0.55000000000000004">
      <c r="A110" s="47">
        <f t="shared" si="7"/>
        <v>83</v>
      </c>
      <c r="B110" s="237"/>
      <c r="C110" s="238"/>
      <c r="D110" s="84"/>
      <c r="E110" s="85"/>
      <c r="F110" s="86"/>
      <c r="G110" s="87"/>
      <c r="H110" s="88" t="str">
        <f t="shared" si="6"/>
        <v/>
      </c>
      <c r="I110" s="89"/>
    </row>
    <row r="111" spans="1:9" ht="16.5" customHeight="1" x14ac:dyDescent="0.55000000000000004">
      <c r="A111" s="47">
        <f t="shared" si="7"/>
        <v>84</v>
      </c>
      <c r="B111" s="237"/>
      <c r="C111" s="238"/>
      <c r="D111" s="84"/>
      <c r="E111" s="85"/>
      <c r="F111" s="86"/>
      <c r="G111" s="87"/>
      <c r="H111" s="88" t="str">
        <f t="shared" si="6"/>
        <v/>
      </c>
      <c r="I111" s="89"/>
    </row>
    <row r="112" spans="1:9" ht="16.5" customHeight="1" x14ac:dyDescent="0.55000000000000004">
      <c r="A112" s="47">
        <f t="shared" si="7"/>
        <v>85</v>
      </c>
      <c r="B112" s="237"/>
      <c r="C112" s="238"/>
      <c r="D112" s="84"/>
      <c r="E112" s="85"/>
      <c r="F112" s="86"/>
      <c r="G112" s="87"/>
      <c r="H112" s="88" t="str">
        <f t="shared" si="6"/>
        <v/>
      </c>
      <c r="I112" s="89"/>
    </row>
    <row r="113" spans="1:11" ht="16.5" customHeight="1" x14ac:dyDescent="0.55000000000000004">
      <c r="A113" s="47">
        <f t="shared" si="7"/>
        <v>86</v>
      </c>
      <c r="B113" s="237"/>
      <c r="C113" s="238"/>
      <c r="D113" s="84"/>
      <c r="E113" s="85"/>
      <c r="F113" s="86"/>
      <c r="G113" s="87"/>
      <c r="H113" s="88" t="str">
        <f t="shared" si="6"/>
        <v/>
      </c>
      <c r="I113" s="89"/>
    </row>
    <row r="114" spans="1:11" ht="16.5" customHeight="1" x14ac:dyDescent="0.55000000000000004">
      <c r="A114" s="47">
        <f t="shared" si="7"/>
        <v>87</v>
      </c>
      <c r="B114" s="237"/>
      <c r="C114" s="238"/>
      <c r="D114" s="84"/>
      <c r="E114" s="85"/>
      <c r="F114" s="86"/>
      <c r="G114" s="87"/>
      <c r="H114" s="88" t="str">
        <f t="shared" si="6"/>
        <v/>
      </c>
      <c r="I114" s="89"/>
    </row>
    <row r="115" spans="1:11" ht="16.5" customHeight="1" x14ac:dyDescent="0.55000000000000004">
      <c r="A115" s="47">
        <f t="shared" si="7"/>
        <v>88</v>
      </c>
      <c r="B115" s="237"/>
      <c r="C115" s="238"/>
      <c r="D115" s="84"/>
      <c r="E115" s="85"/>
      <c r="F115" s="86"/>
      <c r="G115" s="87"/>
      <c r="H115" s="88" t="str">
        <f t="shared" si="6"/>
        <v/>
      </c>
      <c r="I115" s="89"/>
    </row>
    <row r="116" spans="1:11" ht="16.5" customHeight="1" x14ac:dyDescent="0.55000000000000004">
      <c r="A116" s="47">
        <f t="shared" si="7"/>
        <v>89</v>
      </c>
      <c r="B116" s="237"/>
      <c r="C116" s="238"/>
      <c r="D116" s="84"/>
      <c r="E116" s="85"/>
      <c r="F116" s="86"/>
      <c r="G116" s="87"/>
      <c r="H116" s="88" t="str">
        <f t="shared" si="6"/>
        <v/>
      </c>
      <c r="I116" s="89"/>
    </row>
    <row r="117" spans="1:11" ht="16.5" customHeight="1" thickBot="1" x14ac:dyDescent="0.6">
      <c r="A117" s="47">
        <f t="shared" si="7"/>
        <v>90</v>
      </c>
      <c r="B117" s="239"/>
      <c r="C117" s="240"/>
      <c r="D117" s="84"/>
      <c r="E117" s="85"/>
      <c r="F117" s="86"/>
      <c r="G117" s="87"/>
      <c r="H117" s="88" t="str">
        <f t="shared" si="6"/>
        <v/>
      </c>
      <c r="I117" s="89"/>
    </row>
    <row r="118" spans="1:11" ht="22.5" customHeight="1" thickBot="1" x14ac:dyDescent="0.6">
      <c r="B118" s="252" t="s">
        <v>79</v>
      </c>
      <c r="C118" s="253"/>
      <c r="D118" s="253"/>
      <c r="E118" s="90" t="s">
        <v>25</v>
      </c>
      <c r="F118" s="91" t="s">
        <v>25</v>
      </c>
      <c r="G118" s="6" t="s">
        <v>25</v>
      </c>
      <c r="H118" s="7">
        <f ca="1">SUMIF(B88:C117,"&lt;&gt;"&amp;"▲助成対象外",H88:H117)</f>
        <v>0</v>
      </c>
      <c r="I118" s="92"/>
    </row>
    <row r="119" spans="1:11" ht="22.5" customHeight="1" thickTop="1" thickBot="1" x14ac:dyDescent="0.6">
      <c r="B119" s="254" t="s">
        <v>80</v>
      </c>
      <c r="C119" s="255"/>
      <c r="D119" s="255"/>
      <c r="E119" s="93" t="s">
        <v>25</v>
      </c>
      <c r="F119" s="94" t="s">
        <v>25</v>
      </c>
      <c r="G119" s="8" t="s">
        <v>25</v>
      </c>
      <c r="H119" s="9">
        <f ca="1">SUMIF(B88:C117,"▲助成対象外",H88:H117)</f>
        <v>0</v>
      </c>
      <c r="I119" s="95"/>
    </row>
    <row r="120" spans="1:11" ht="13.4" customHeight="1" x14ac:dyDescent="0.55000000000000004"/>
    <row r="122" spans="1:11" ht="20.25" customHeight="1" x14ac:dyDescent="0.55000000000000004">
      <c r="B122" s="47" t="str">
        <f>B84</f>
        <v>内訳明細表</v>
      </c>
      <c r="C122" s="96"/>
      <c r="D122" s="241" t="str">
        <f>$D$8</f>
        <v>ゼロエミビル化設計支援</v>
      </c>
      <c r="E122" s="242"/>
      <c r="F122" s="242"/>
      <c r="G122" s="242"/>
      <c r="H122" s="80" t="s">
        <v>28</v>
      </c>
      <c r="K122" s="78"/>
    </row>
    <row r="123" spans="1:11" ht="13.4" customHeight="1" x14ac:dyDescent="0.55000000000000004">
      <c r="D123" s="243"/>
      <c r="E123" s="243"/>
      <c r="F123" s="243"/>
      <c r="G123" s="243"/>
      <c r="H123" s="243"/>
    </row>
    <row r="124" spans="1:11" ht="13.4" customHeight="1" x14ac:dyDescent="0.55000000000000004">
      <c r="A124" s="81" t="s">
        <v>19</v>
      </c>
      <c r="B124" s="248" t="s">
        <v>184</v>
      </c>
      <c r="C124" s="249"/>
      <c r="D124" s="244" t="s">
        <v>20</v>
      </c>
      <c r="E124" s="245" t="s">
        <v>6</v>
      </c>
      <c r="F124" s="244" t="s">
        <v>101</v>
      </c>
      <c r="G124" s="246" t="s">
        <v>21</v>
      </c>
      <c r="H124" s="246" t="s">
        <v>22</v>
      </c>
      <c r="I124" s="244" t="s">
        <v>23</v>
      </c>
    </row>
    <row r="125" spans="1:11" ht="13.4" customHeight="1" x14ac:dyDescent="0.55000000000000004">
      <c r="A125" s="81" t="s">
        <v>24</v>
      </c>
      <c r="B125" s="250"/>
      <c r="C125" s="251"/>
      <c r="D125" s="244"/>
      <c r="E125" s="245"/>
      <c r="F125" s="244"/>
      <c r="G125" s="247"/>
      <c r="H125" s="247"/>
      <c r="I125" s="244"/>
    </row>
    <row r="126" spans="1:11" ht="16.5" customHeight="1" x14ac:dyDescent="0.55000000000000004">
      <c r="A126" s="47">
        <f>ROW()-3-8*4</f>
        <v>91</v>
      </c>
      <c r="B126" s="237"/>
      <c r="C126" s="238"/>
      <c r="D126" s="135"/>
      <c r="E126" s="136"/>
      <c r="F126" s="137"/>
      <c r="G126" s="138"/>
      <c r="H126" s="88" t="str">
        <f t="shared" ref="H126:H155" si="8">IF(E126*G126=0,"",ROUND(E126*G126,0))</f>
        <v/>
      </c>
      <c r="I126" s="89"/>
    </row>
    <row r="127" spans="1:11" ht="16.5" customHeight="1" x14ac:dyDescent="0.55000000000000004">
      <c r="A127" s="47">
        <f t="shared" ref="A127:A155" si="9">ROW()-3-8*4</f>
        <v>92</v>
      </c>
      <c r="B127" s="237"/>
      <c r="C127" s="238"/>
      <c r="D127" s="135"/>
      <c r="E127" s="136"/>
      <c r="F127" s="137"/>
      <c r="G127" s="138"/>
      <c r="H127" s="88" t="str">
        <f t="shared" si="8"/>
        <v/>
      </c>
      <c r="I127" s="89"/>
    </row>
    <row r="128" spans="1:11" ht="16.5" customHeight="1" x14ac:dyDescent="0.55000000000000004">
      <c r="A128" s="47">
        <f t="shared" si="9"/>
        <v>93</v>
      </c>
      <c r="B128" s="237"/>
      <c r="C128" s="238"/>
      <c r="D128" s="135"/>
      <c r="E128" s="136"/>
      <c r="F128" s="137"/>
      <c r="G128" s="138"/>
      <c r="H128" s="88" t="str">
        <f t="shared" si="8"/>
        <v/>
      </c>
      <c r="I128" s="89"/>
    </row>
    <row r="129" spans="1:9" ht="16.5" customHeight="1" x14ac:dyDescent="0.55000000000000004">
      <c r="A129" s="47">
        <f t="shared" si="9"/>
        <v>94</v>
      </c>
      <c r="B129" s="237"/>
      <c r="C129" s="238"/>
      <c r="D129" s="135"/>
      <c r="E129" s="136"/>
      <c r="F129" s="137"/>
      <c r="G129" s="138"/>
      <c r="H129" s="88" t="str">
        <f t="shared" si="8"/>
        <v/>
      </c>
      <c r="I129" s="89"/>
    </row>
    <row r="130" spans="1:9" ht="16.5" customHeight="1" x14ac:dyDescent="0.55000000000000004">
      <c r="A130" s="47">
        <f t="shared" si="9"/>
        <v>95</v>
      </c>
      <c r="B130" s="237"/>
      <c r="C130" s="238"/>
      <c r="D130" s="135"/>
      <c r="E130" s="136"/>
      <c r="F130" s="137"/>
      <c r="G130" s="138"/>
      <c r="H130" s="88" t="str">
        <f t="shared" si="8"/>
        <v/>
      </c>
      <c r="I130" s="89"/>
    </row>
    <row r="131" spans="1:9" ht="16.5" customHeight="1" x14ac:dyDescent="0.55000000000000004">
      <c r="A131" s="47">
        <f t="shared" si="9"/>
        <v>96</v>
      </c>
      <c r="B131" s="237"/>
      <c r="C131" s="238"/>
      <c r="D131" s="135"/>
      <c r="E131" s="136"/>
      <c r="F131" s="137"/>
      <c r="G131" s="138"/>
      <c r="H131" s="88" t="str">
        <f t="shared" si="8"/>
        <v/>
      </c>
      <c r="I131" s="89"/>
    </row>
    <row r="132" spans="1:9" ht="16.5" customHeight="1" x14ac:dyDescent="0.55000000000000004">
      <c r="A132" s="47">
        <f t="shared" si="9"/>
        <v>97</v>
      </c>
      <c r="B132" s="237"/>
      <c r="C132" s="238"/>
      <c r="D132" s="135"/>
      <c r="E132" s="136"/>
      <c r="F132" s="137"/>
      <c r="G132" s="138"/>
      <c r="H132" s="88" t="str">
        <f t="shared" si="8"/>
        <v/>
      </c>
      <c r="I132" s="89"/>
    </row>
    <row r="133" spans="1:9" ht="16.5" customHeight="1" x14ac:dyDescent="0.55000000000000004">
      <c r="A133" s="47">
        <f t="shared" si="9"/>
        <v>98</v>
      </c>
      <c r="B133" s="237"/>
      <c r="C133" s="238"/>
      <c r="D133" s="135"/>
      <c r="E133" s="136"/>
      <c r="F133" s="137"/>
      <c r="G133" s="138"/>
      <c r="H133" s="88" t="str">
        <f t="shared" si="8"/>
        <v/>
      </c>
      <c r="I133" s="89"/>
    </row>
    <row r="134" spans="1:9" ht="16.5" customHeight="1" x14ac:dyDescent="0.55000000000000004">
      <c r="A134" s="47">
        <f t="shared" si="9"/>
        <v>99</v>
      </c>
      <c r="B134" s="237"/>
      <c r="C134" s="238"/>
      <c r="D134" s="135"/>
      <c r="E134" s="136"/>
      <c r="F134" s="137"/>
      <c r="G134" s="138"/>
      <c r="H134" s="88" t="str">
        <f t="shared" si="8"/>
        <v/>
      </c>
      <c r="I134" s="89"/>
    </row>
    <row r="135" spans="1:9" ht="16.5" customHeight="1" x14ac:dyDescent="0.55000000000000004">
      <c r="A135" s="47">
        <f t="shared" si="9"/>
        <v>100</v>
      </c>
      <c r="B135" s="237"/>
      <c r="C135" s="238"/>
      <c r="D135" s="135"/>
      <c r="E135" s="136"/>
      <c r="F135" s="137"/>
      <c r="G135" s="138"/>
      <c r="H135" s="88" t="str">
        <f t="shared" si="8"/>
        <v/>
      </c>
      <c r="I135" s="89"/>
    </row>
    <row r="136" spans="1:9" ht="16.5" customHeight="1" x14ac:dyDescent="0.55000000000000004">
      <c r="A136" s="47">
        <f t="shared" si="9"/>
        <v>101</v>
      </c>
      <c r="B136" s="237"/>
      <c r="C136" s="238"/>
      <c r="D136" s="135"/>
      <c r="E136" s="136"/>
      <c r="F136" s="137"/>
      <c r="G136" s="138"/>
      <c r="H136" s="88" t="str">
        <f t="shared" si="8"/>
        <v/>
      </c>
      <c r="I136" s="89"/>
    </row>
    <row r="137" spans="1:9" ht="16.5" customHeight="1" x14ac:dyDescent="0.55000000000000004">
      <c r="A137" s="47">
        <f t="shared" si="9"/>
        <v>102</v>
      </c>
      <c r="B137" s="237"/>
      <c r="C137" s="238"/>
      <c r="D137" s="139"/>
      <c r="E137" s="140"/>
      <c r="F137" s="137"/>
      <c r="G137" s="138"/>
      <c r="H137" s="88" t="str">
        <f t="shared" si="8"/>
        <v/>
      </c>
      <c r="I137" s="89"/>
    </row>
    <row r="138" spans="1:9" ht="16.5" customHeight="1" x14ac:dyDescent="0.55000000000000004">
      <c r="A138" s="47">
        <f t="shared" si="9"/>
        <v>103</v>
      </c>
      <c r="B138" s="237"/>
      <c r="C138" s="238"/>
      <c r="D138" s="135"/>
      <c r="E138" s="136"/>
      <c r="F138" s="137"/>
      <c r="G138" s="138"/>
      <c r="H138" s="88" t="str">
        <f t="shared" si="8"/>
        <v/>
      </c>
      <c r="I138" s="89"/>
    </row>
    <row r="139" spans="1:9" ht="16.5" customHeight="1" x14ac:dyDescent="0.55000000000000004">
      <c r="A139" s="47">
        <f t="shared" si="9"/>
        <v>104</v>
      </c>
      <c r="B139" s="237"/>
      <c r="C139" s="238"/>
      <c r="D139" s="135"/>
      <c r="E139" s="136"/>
      <c r="F139" s="137"/>
      <c r="G139" s="138"/>
      <c r="H139" s="88" t="str">
        <f t="shared" si="8"/>
        <v/>
      </c>
      <c r="I139" s="89"/>
    </row>
    <row r="140" spans="1:9" ht="16.5" customHeight="1" x14ac:dyDescent="0.55000000000000004">
      <c r="A140" s="47">
        <f t="shared" si="9"/>
        <v>105</v>
      </c>
      <c r="B140" s="237"/>
      <c r="C140" s="238"/>
      <c r="D140" s="135"/>
      <c r="E140" s="136"/>
      <c r="F140" s="137"/>
      <c r="G140" s="138"/>
      <c r="H140" s="88" t="str">
        <f t="shared" si="8"/>
        <v/>
      </c>
      <c r="I140" s="89"/>
    </row>
    <row r="141" spans="1:9" ht="16.5" customHeight="1" x14ac:dyDescent="0.55000000000000004">
      <c r="A141" s="47">
        <f t="shared" si="9"/>
        <v>106</v>
      </c>
      <c r="B141" s="237"/>
      <c r="C141" s="238"/>
      <c r="D141" s="135"/>
      <c r="E141" s="136"/>
      <c r="F141" s="137"/>
      <c r="G141" s="138"/>
      <c r="H141" s="88" t="str">
        <f t="shared" si="8"/>
        <v/>
      </c>
      <c r="I141" s="89"/>
    </row>
    <row r="142" spans="1:9" ht="16.5" customHeight="1" x14ac:dyDescent="0.55000000000000004">
      <c r="A142" s="47">
        <f t="shared" si="9"/>
        <v>107</v>
      </c>
      <c r="B142" s="237"/>
      <c r="C142" s="238"/>
      <c r="D142" s="135"/>
      <c r="E142" s="136"/>
      <c r="F142" s="137"/>
      <c r="G142" s="138"/>
      <c r="H142" s="88" t="str">
        <f t="shared" si="8"/>
        <v/>
      </c>
      <c r="I142" s="89"/>
    </row>
    <row r="143" spans="1:9" ht="16.5" customHeight="1" x14ac:dyDescent="0.55000000000000004">
      <c r="A143" s="47">
        <f t="shared" si="9"/>
        <v>108</v>
      </c>
      <c r="B143" s="237"/>
      <c r="C143" s="238"/>
      <c r="D143" s="84"/>
      <c r="E143" s="85"/>
      <c r="F143" s="86"/>
      <c r="G143" s="87"/>
      <c r="H143" s="88" t="str">
        <f t="shared" si="8"/>
        <v/>
      </c>
      <c r="I143" s="89"/>
    </row>
    <row r="144" spans="1:9" ht="16.5" customHeight="1" x14ac:dyDescent="0.55000000000000004">
      <c r="A144" s="47">
        <f t="shared" si="9"/>
        <v>109</v>
      </c>
      <c r="B144" s="237"/>
      <c r="C144" s="238"/>
      <c r="D144" s="84"/>
      <c r="E144" s="85"/>
      <c r="F144" s="86"/>
      <c r="G144" s="87"/>
      <c r="H144" s="88" t="str">
        <f t="shared" si="8"/>
        <v/>
      </c>
      <c r="I144" s="89"/>
    </row>
    <row r="145" spans="1:11" ht="16.5" customHeight="1" x14ac:dyDescent="0.55000000000000004">
      <c r="A145" s="47">
        <f t="shared" si="9"/>
        <v>110</v>
      </c>
      <c r="B145" s="237"/>
      <c r="C145" s="238"/>
      <c r="D145" s="84"/>
      <c r="E145" s="85"/>
      <c r="F145" s="86"/>
      <c r="G145" s="87"/>
      <c r="H145" s="88" t="str">
        <f t="shared" si="8"/>
        <v/>
      </c>
      <c r="I145" s="89"/>
    </row>
    <row r="146" spans="1:11" ht="16.5" customHeight="1" x14ac:dyDescent="0.55000000000000004">
      <c r="A146" s="47">
        <f t="shared" si="9"/>
        <v>111</v>
      </c>
      <c r="B146" s="237"/>
      <c r="C146" s="238"/>
      <c r="D146" s="84"/>
      <c r="E146" s="85"/>
      <c r="F146" s="86"/>
      <c r="G146" s="87"/>
      <c r="H146" s="88" t="str">
        <f t="shared" si="8"/>
        <v/>
      </c>
      <c r="I146" s="89"/>
    </row>
    <row r="147" spans="1:11" ht="16.5" customHeight="1" x14ac:dyDescent="0.55000000000000004">
      <c r="A147" s="47">
        <f t="shared" si="9"/>
        <v>112</v>
      </c>
      <c r="B147" s="237"/>
      <c r="C147" s="238"/>
      <c r="D147" s="84"/>
      <c r="E147" s="85"/>
      <c r="F147" s="86"/>
      <c r="G147" s="87"/>
      <c r="H147" s="88" t="str">
        <f t="shared" si="8"/>
        <v/>
      </c>
      <c r="I147" s="89"/>
    </row>
    <row r="148" spans="1:11" ht="16.5" customHeight="1" x14ac:dyDescent="0.55000000000000004">
      <c r="A148" s="47">
        <f t="shared" si="9"/>
        <v>113</v>
      </c>
      <c r="B148" s="237"/>
      <c r="C148" s="238"/>
      <c r="D148" s="84"/>
      <c r="E148" s="85"/>
      <c r="F148" s="86"/>
      <c r="G148" s="87"/>
      <c r="H148" s="88" t="str">
        <f t="shared" si="8"/>
        <v/>
      </c>
      <c r="I148" s="89"/>
    </row>
    <row r="149" spans="1:11" ht="16.5" customHeight="1" x14ac:dyDescent="0.55000000000000004">
      <c r="A149" s="47">
        <f t="shared" si="9"/>
        <v>114</v>
      </c>
      <c r="B149" s="237"/>
      <c r="C149" s="238"/>
      <c r="D149" s="84"/>
      <c r="E149" s="85"/>
      <c r="F149" s="86"/>
      <c r="G149" s="87"/>
      <c r="H149" s="88" t="str">
        <f t="shared" si="8"/>
        <v/>
      </c>
      <c r="I149" s="89"/>
    </row>
    <row r="150" spans="1:11" ht="16.5" customHeight="1" x14ac:dyDescent="0.55000000000000004">
      <c r="A150" s="47">
        <f t="shared" si="9"/>
        <v>115</v>
      </c>
      <c r="B150" s="237"/>
      <c r="C150" s="238"/>
      <c r="D150" s="84"/>
      <c r="E150" s="85"/>
      <c r="F150" s="86"/>
      <c r="G150" s="87"/>
      <c r="H150" s="88" t="str">
        <f t="shared" si="8"/>
        <v/>
      </c>
      <c r="I150" s="89"/>
    </row>
    <row r="151" spans="1:11" ht="16.5" customHeight="1" x14ac:dyDescent="0.55000000000000004">
      <c r="A151" s="47">
        <f t="shared" si="9"/>
        <v>116</v>
      </c>
      <c r="B151" s="237"/>
      <c r="C151" s="238"/>
      <c r="D151" s="84"/>
      <c r="E151" s="85"/>
      <c r="F151" s="86"/>
      <c r="G151" s="87"/>
      <c r="H151" s="88" t="str">
        <f t="shared" si="8"/>
        <v/>
      </c>
      <c r="I151" s="89"/>
    </row>
    <row r="152" spans="1:11" ht="16.5" customHeight="1" x14ac:dyDescent="0.55000000000000004">
      <c r="A152" s="47">
        <f t="shared" si="9"/>
        <v>117</v>
      </c>
      <c r="B152" s="237"/>
      <c r="C152" s="238"/>
      <c r="D152" s="84"/>
      <c r="E152" s="85"/>
      <c r="F152" s="86"/>
      <c r="G152" s="87"/>
      <c r="H152" s="88" t="str">
        <f t="shared" si="8"/>
        <v/>
      </c>
      <c r="I152" s="89"/>
    </row>
    <row r="153" spans="1:11" ht="16.5" customHeight="1" x14ac:dyDescent="0.55000000000000004">
      <c r="A153" s="47">
        <f t="shared" si="9"/>
        <v>118</v>
      </c>
      <c r="B153" s="237"/>
      <c r="C153" s="238"/>
      <c r="D153" s="84"/>
      <c r="E153" s="85"/>
      <c r="F153" s="86"/>
      <c r="G153" s="87"/>
      <c r="H153" s="88" t="str">
        <f t="shared" si="8"/>
        <v/>
      </c>
      <c r="I153" s="89"/>
    </row>
    <row r="154" spans="1:11" ht="16.5" customHeight="1" x14ac:dyDescent="0.55000000000000004">
      <c r="A154" s="47">
        <f t="shared" si="9"/>
        <v>119</v>
      </c>
      <c r="B154" s="237"/>
      <c r="C154" s="238"/>
      <c r="D154" s="84"/>
      <c r="E154" s="85"/>
      <c r="F154" s="86"/>
      <c r="G154" s="87"/>
      <c r="H154" s="88" t="str">
        <f t="shared" si="8"/>
        <v/>
      </c>
      <c r="I154" s="89"/>
    </row>
    <row r="155" spans="1:11" ht="16.5" customHeight="1" thickBot="1" x14ac:dyDescent="0.6">
      <c r="A155" s="47">
        <f t="shared" si="9"/>
        <v>120</v>
      </c>
      <c r="B155" s="239"/>
      <c r="C155" s="240"/>
      <c r="D155" s="84"/>
      <c r="E155" s="85"/>
      <c r="F155" s="86"/>
      <c r="G155" s="87"/>
      <c r="H155" s="88" t="str">
        <f t="shared" si="8"/>
        <v/>
      </c>
      <c r="I155" s="89"/>
    </row>
    <row r="156" spans="1:11" ht="22.5" customHeight="1" thickBot="1" x14ac:dyDescent="0.6">
      <c r="B156" s="252" t="s">
        <v>81</v>
      </c>
      <c r="C156" s="253"/>
      <c r="D156" s="253"/>
      <c r="E156" s="90" t="s">
        <v>25</v>
      </c>
      <c r="F156" s="91" t="s">
        <v>25</v>
      </c>
      <c r="G156" s="6" t="s">
        <v>25</v>
      </c>
      <c r="H156" s="7">
        <f ca="1">SUMIF(B126:C155,"&lt;&gt;"&amp;"▲助成対象外",H126:H155)</f>
        <v>0</v>
      </c>
      <c r="I156" s="92"/>
    </row>
    <row r="157" spans="1:11" ht="22.5" customHeight="1" thickTop="1" thickBot="1" x14ac:dyDescent="0.6">
      <c r="B157" s="254" t="s">
        <v>82</v>
      </c>
      <c r="C157" s="255"/>
      <c r="D157" s="255"/>
      <c r="E157" s="93" t="s">
        <v>25</v>
      </c>
      <c r="F157" s="94" t="s">
        <v>25</v>
      </c>
      <c r="G157" s="8" t="s">
        <v>25</v>
      </c>
      <c r="H157" s="9">
        <f ca="1">SUMIF(B126:C155,"▲助成対象外",H126:H155)</f>
        <v>0</v>
      </c>
      <c r="I157" s="95"/>
    </row>
    <row r="158" spans="1:11" ht="13.4" customHeight="1" x14ac:dyDescent="0.55000000000000004"/>
    <row r="160" spans="1:11" ht="21" customHeight="1" x14ac:dyDescent="0.55000000000000004">
      <c r="B160" s="47" t="str">
        <f>B122</f>
        <v>内訳明細表</v>
      </c>
      <c r="C160" s="96"/>
      <c r="D160" s="241" t="str">
        <f>$D$8</f>
        <v>ゼロエミビル化設計支援</v>
      </c>
      <c r="E160" s="242"/>
      <c r="F160" s="242"/>
      <c r="G160" s="242"/>
      <c r="H160" s="80" t="s">
        <v>29</v>
      </c>
      <c r="K160" s="78"/>
    </row>
    <row r="161" spans="1:9" ht="13.4" customHeight="1" x14ac:dyDescent="0.55000000000000004">
      <c r="D161" s="243"/>
      <c r="E161" s="243"/>
      <c r="F161" s="243"/>
      <c r="G161" s="243"/>
      <c r="H161" s="243"/>
    </row>
    <row r="162" spans="1:9" ht="13.4" customHeight="1" x14ac:dyDescent="0.55000000000000004">
      <c r="A162" s="81" t="s">
        <v>19</v>
      </c>
      <c r="B162" s="248" t="s">
        <v>184</v>
      </c>
      <c r="C162" s="249"/>
      <c r="D162" s="244" t="s">
        <v>20</v>
      </c>
      <c r="E162" s="245" t="s">
        <v>6</v>
      </c>
      <c r="F162" s="244" t="s">
        <v>101</v>
      </c>
      <c r="G162" s="246" t="s">
        <v>21</v>
      </c>
      <c r="H162" s="246" t="s">
        <v>22</v>
      </c>
      <c r="I162" s="244" t="s">
        <v>23</v>
      </c>
    </row>
    <row r="163" spans="1:9" ht="13.4" customHeight="1" x14ac:dyDescent="0.55000000000000004">
      <c r="A163" s="81" t="s">
        <v>24</v>
      </c>
      <c r="B163" s="250"/>
      <c r="C163" s="251"/>
      <c r="D163" s="244"/>
      <c r="E163" s="245"/>
      <c r="F163" s="244"/>
      <c r="G163" s="247"/>
      <c r="H163" s="247"/>
      <c r="I163" s="244"/>
    </row>
    <row r="164" spans="1:9" ht="16.5" customHeight="1" x14ac:dyDescent="0.55000000000000004">
      <c r="A164" s="47">
        <f>ROW()-3-8*5</f>
        <v>121</v>
      </c>
      <c r="B164" s="237"/>
      <c r="C164" s="238"/>
      <c r="D164" s="135"/>
      <c r="E164" s="136"/>
      <c r="F164" s="137"/>
      <c r="G164" s="138"/>
      <c r="H164" s="88" t="str">
        <f t="shared" ref="H164:H193" si="10">IF(E164*G164=0,"",ROUND(E164*G164,0))</f>
        <v/>
      </c>
      <c r="I164" s="89"/>
    </row>
    <row r="165" spans="1:9" ht="16.5" customHeight="1" x14ac:dyDescent="0.55000000000000004">
      <c r="A165" s="47">
        <f t="shared" ref="A165:A193" si="11">ROW()-3-8*5</f>
        <v>122</v>
      </c>
      <c r="B165" s="237"/>
      <c r="C165" s="238"/>
      <c r="D165" s="135"/>
      <c r="E165" s="136"/>
      <c r="F165" s="137"/>
      <c r="G165" s="138"/>
      <c r="H165" s="88" t="str">
        <f t="shared" si="10"/>
        <v/>
      </c>
      <c r="I165" s="89"/>
    </row>
    <row r="166" spans="1:9" ht="16.5" customHeight="1" x14ac:dyDescent="0.55000000000000004">
      <c r="A166" s="47">
        <f t="shared" si="11"/>
        <v>123</v>
      </c>
      <c r="B166" s="237"/>
      <c r="C166" s="238"/>
      <c r="D166" s="135"/>
      <c r="E166" s="136"/>
      <c r="F166" s="137"/>
      <c r="G166" s="138"/>
      <c r="H166" s="88" t="str">
        <f t="shared" si="10"/>
        <v/>
      </c>
      <c r="I166" s="89"/>
    </row>
    <row r="167" spans="1:9" ht="16.5" customHeight="1" x14ac:dyDescent="0.55000000000000004">
      <c r="A167" s="47">
        <f t="shared" si="11"/>
        <v>124</v>
      </c>
      <c r="B167" s="237"/>
      <c r="C167" s="238"/>
      <c r="D167" s="135"/>
      <c r="E167" s="136"/>
      <c r="F167" s="137"/>
      <c r="G167" s="138"/>
      <c r="H167" s="88" t="str">
        <f t="shared" si="10"/>
        <v/>
      </c>
      <c r="I167" s="89"/>
    </row>
    <row r="168" spans="1:9" ht="16.5" customHeight="1" x14ac:dyDescent="0.55000000000000004">
      <c r="A168" s="47">
        <f t="shared" si="11"/>
        <v>125</v>
      </c>
      <c r="B168" s="237"/>
      <c r="C168" s="238"/>
      <c r="D168" s="135"/>
      <c r="E168" s="136"/>
      <c r="F168" s="137"/>
      <c r="G168" s="138"/>
      <c r="H168" s="88" t="str">
        <f t="shared" si="10"/>
        <v/>
      </c>
      <c r="I168" s="89"/>
    </row>
    <row r="169" spans="1:9" ht="16.5" customHeight="1" x14ac:dyDescent="0.55000000000000004">
      <c r="A169" s="47">
        <f t="shared" si="11"/>
        <v>126</v>
      </c>
      <c r="B169" s="237"/>
      <c r="C169" s="238"/>
      <c r="D169" s="135"/>
      <c r="E169" s="136"/>
      <c r="F169" s="137"/>
      <c r="G169" s="138"/>
      <c r="H169" s="88" t="str">
        <f t="shared" si="10"/>
        <v/>
      </c>
      <c r="I169" s="89"/>
    </row>
    <row r="170" spans="1:9" ht="16.5" customHeight="1" x14ac:dyDescent="0.55000000000000004">
      <c r="A170" s="47">
        <f t="shared" si="11"/>
        <v>127</v>
      </c>
      <c r="B170" s="237"/>
      <c r="C170" s="238"/>
      <c r="D170" s="135"/>
      <c r="E170" s="136"/>
      <c r="F170" s="137"/>
      <c r="G170" s="138"/>
      <c r="H170" s="88" t="str">
        <f t="shared" si="10"/>
        <v/>
      </c>
      <c r="I170" s="89"/>
    </row>
    <row r="171" spans="1:9" ht="16.5" customHeight="1" x14ac:dyDescent="0.55000000000000004">
      <c r="A171" s="47">
        <f t="shared" si="11"/>
        <v>128</v>
      </c>
      <c r="B171" s="237"/>
      <c r="C171" s="238"/>
      <c r="D171" s="135"/>
      <c r="E171" s="136"/>
      <c r="F171" s="137"/>
      <c r="G171" s="138"/>
      <c r="H171" s="88" t="str">
        <f t="shared" si="10"/>
        <v/>
      </c>
      <c r="I171" s="89"/>
    </row>
    <row r="172" spans="1:9" ht="16.5" customHeight="1" x14ac:dyDescent="0.55000000000000004">
      <c r="A172" s="47">
        <f t="shared" si="11"/>
        <v>129</v>
      </c>
      <c r="B172" s="237"/>
      <c r="C172" s="238"/>
      <c r="D172" s="135"/>
      <c r="E172" s="136"/>
      <c r="F172" s="137"/>
      <c r="G172" s="138"/>
      <c r="H172" s="88" t="str">
        <f t="shared" si="10"/>
        <v/>
      </c>
      <c r="I172" s="89"/>
    </row>
    <row r="173" spans="1:9" ht="16.5" customHeight="1" x14ac:dyDescent="0.55000000000000004">
      <c r="A173" s="47">
        <f t="shared" si="11"/>
        <v>130</v>
      </c>
      <c r="B173" s="237"/>
      <c r="C173" s="238"/>
      <c r="D173" s="135"/>
      <c r="E173" s="136"/>
      <c r="F173" s="137"/>
      <c r="G173" s="138"/>
      <c r="H173" s="88" t="str">
        <f t="shared" si="10"/>
        <v/>
      </c>
      <c r="I173" s="89"/>
    </row>
    <row r="174" spans="1:9" ht="16.5" customHeight="1" x14ac:dyDescent="0.55000000000000004">
      <c r="A174" s="47">
        <f t="shared" si="11"/>
        <v>131</v>
      </c>
      <c r="B174" s="237"/>
      <c r="C174" s="238"/>
      <c r="D174" s="135"/>
      <c r="E174" s="136"/>
      <c r="F174" s="137"/>
      <c r="G174" s="138"/>
      <c r="H174" s="88" t="str">
        <f t="shared" si="10"/>
        <v/>
      </c>
      <c r="I174" s="89"/>
    </row>
    <row r="175" spans="1:9" ht="16.5" customHeight="1" x14ac:dyDescent="0.55000000000000004">
      <c r="A175" s="47">
        <f t="shared" si="11"/>
        <v>132</v>
      </c>
      <c r="B175" s="237"/>
      <c r="C175" s="238"/>
      <c r="D175" s="139"/>
      <c r="E175" s="140"/>
      <c r="F175" s="137"/>
      <c r="G175" s="138"/>
      <c r="H175" s="88" t="str">
        <f t="shared" si="10"/>
        <v/>
      </c>
      <c r="I175" s="89"/>
    </row>
    <row r="176" spans="1:9" ht="16.5" customHeight="1" x14ac:dyDescent="0.55000000000000004">
      <c r="A176" s="47">
        <f t="shared" si="11"/>
        <v>133</v>
      </c>
      <c r="B176" s="237"/>
      <c r="C176" s="238"/>
      <c r="D176" s="135"/>
      <c r="E176" s="136"/>
      <c r="F176" s="137"/>
      <c r="G176" s="138"/>
      <c r="H176" s="88" t="str">
        <f t="shared" si="10"/>
        <v/>
      </c>
      <c r="I176" s="89"/>
    </row>
    <row r="177" spans="1:9" ht="16.5" customHeight="1" x14ac:dyDescent="0.55000000000000004">
      <c r="A177" s="47">
        <f t="shared" si="11"/>
        <v>134</v>
      </c>
      <c r="B177" s="237"/>
      <c r="C177" s="238"/>
      <c r="D177" s="135"/>
      <c r="E177" s="136"/>
      <c r="F177" s="137"/>
      <c r="G177" s="138"/>
      <c r="H177" s="88" t="str">
        <f t="shared" si="10"/>
        <v/>
      </c>
      <c r="I177" s="89"/>
    </row>
    <row r="178" spans="1:9" ht="16.5" customHeight="1" x14ac:dyDescent="0.55000000000000004">
      <c r="A178" s="47">
        <f t="shared" si="11"/>
        <v>135</v>
      </c>
      <c r="B178" s="237"/>
      <c r="C178" s="238"/>
      <c r="D178" s="135"/>
      <c r="E178" s="136"/>
      <c r="F178" s="137"/>
      <c r="G178" s="138"/>
      <c r="H178" s="88" t="str">
        <f t="shared" si="10"/>
        <v/>
      </c>
      <c r="I178" s="89"/>
    </row>
    <row r="179" spans="1:9" ht="16.5" customHeight="1" x14ac:dyDescent="0.55000000000000004">
      <c r="A179" s="47">
        <f t="shared" si="11"/>
        <v>136</v>
      </c>
      <c r="B179" s="237"/>
      <c r="C179" s="238"/>
      <c r="D179" s="135"/>
      <c r="E179" s="136"/>
      <c r="F179" s="137"/>
      <c r="G179" s="138"/>
      <c r="H179" s="88" t="str">
        <f t="shared" si="10"/>
        <v/>
      </c>
      <c r="I179" s="89"/>
    </row>
    <row r="180" spans="1:9" ht="16.5" customHeight="1" x14ac:dyDescent="0.55000000000000004">
      <c r="A180" s="47">
        <f t="shared" si="11"/>
        <v>137</v>
      </c>
      <c r="B180" s="237"/>
      <c r="C180" s="238"/>
      <c r="D180" s="135"/>
      <c r="E180" s="136"/>
      <c r="F180" s="137"/>
      <c r="G180" s="138"/>
      <c r="H180" s="88" t="str">
        <f t="shared" si="10"/>
        <v/>
      </c>
      <c r="I180" s="89"/>
    </row>
    <row r="181" spans="1:9" ht="16.5" customHeight="1" x14ac:dyDescent="0.55000000000000004">
      <c r="A181" s="47">
        <f t="shared" si="11"/>
        <v>138</v>
      </c>
      <c r="B181" s="237"/>
      <c r="C181" s="238"/>
      <c r="D181" s="84"/>
      <c r="E181" s="85"/>
      <c r="F181" s="86"/>
      <c r="G181" s="87"/>
      <c r="H181" s="88" t="str">
        <f t="shared" si="10"/>
        <v/>
      </c>
      <c r="I181" s="89"/>
    </row>
    <row r="182" spans="1:9" ht="16.5" customHeight="1" x14ac:dyDescent="0.55000000000000004">
      <c r="A182" s="47">
        <f t="shared" si="11"/>
        <v>139</v>
      </c>
      <c r="B182" s="237"/>
      <c r="C182" s="238"/>
      <c r="D182" s="84"/>
      <c r="E182" s="85"/>
      <c r="F182" s="86"/>
      <c r="G182" s="87"/>
      <c r="H182" s="88" t="str">
        <f t="shared" si="10"/>
        <v/>
      </c>
      <c r="I182" s="89"/>
    </row>
    <row r="183" spans="1:9" ht="16.5" customHeight="1" x14ac:dyDescent="0.55000000000000004">
      <c r="A183" s="47">
        <f t="shared" si="11"/>
        <v>140</v>
      </c>
      <c r="B183" s="237"/>
      <c r="C183" s="238"/>
      <c r="D183" s="84"/>
      <c r="E183" s="85"/>
      <c r="F183" s="86"/>
      <c r="G183" s="87"/>
      <c r="H183" s="88" t="str">
        <f t="shared" si="10"/>
        <v/>
      </c>
      <c r="I183" s="89"/>
    </row>
    <row r="184" spans="1:9" ht="16.5" customHeight="1" x14ac:dyDescent="0.55000000000000004">
      <c r="A184" s="47">
        <f t="shared" si="11"/>
        <v>141</v>
      </c>
      <c r="B184" s="237"/>
      <c r="C184" s="238"/>
      <c r="D184" s="84"/>
      <c r="E184" s="85"/>
      <c r="F184" s="86"/>
      <c r="G184" s="87"/>
      <c r="H184" s="88" t="str">
        <f t="shared" si="10"/>
        <v/>
      </c>
      <c r="I184" s="89"/>
    </row>
    <row r="185" spans="1:9" ht="16.5" customHeight="1" x14ac:dyDescent="0.55000000000000004">
      <c r="A185" s="47">
        <f t="shared" si="11"/>
        <v>142</v>
      </c>
      <c r="B185" s="237"/>
      <c r="C185" s="238"/>
      <c r="D185" s="84"/>
      <c r="E185" s="85"/>
      <c r="F185" s="86"/>
      <c r="G185" s="87"/>
      <c r="H185" s="88" t="str">
        <f t="shared" si="10"/>
        <v/>
      </c>
      <c r="I185" s="89"/>
    </row>
    <row r="186" spans="1:9" ht="16.5" customHeight="1" x14ac:dyDescent="0.55000000000000004">
      <c r="A186" s="47">
        <f t="shared" si="11"/>
        <v>143</v>
      </c>
      <c r="B186" s="237"/>
      <c r="C186" s="238"/>
      <c r="D186" s="84"/>
      <c r="E186" s="85"/>
      <c r="F186" s="86"/>
      <c r="G186" s="87"/>
      <c r="H186" s="88" t="str">
        <f t="shared" si="10"/>
        <v/>
      </c>
      <c r="I186" s="89"/>
    </row>
    <row r="187" spans="1:9" ht="16.5" customHeight="1" x14ac:dyDescent="0.55000000000000004">
      <c r="A187" s="47">
        <f t="shared" si="11"/>
        <v>144</v>
      </c>
      <c r="B187" s="237"/>
      <c r="C187" s="238"/>
      <c r="D187" s="84"/>
      <c r="E187" s="85"/>
      <c r="F187" s="86"/>
      <c r="G187" s="87"/>
      <c r="H187" s="88" t="str">
        <f t="shared" si="10"/>
        <v/>
      </c>
      <c r="I187" s="89"/>
    </row>
    <row r="188" spans="1:9" ht="16.5" customHeight="1" x14ac:dyDescent="0.55000000000000004">
      <c r="A188" s="47">
        <f t="shared" si="11"/>
        <v>145</v>
      </c>
      <c r="B188" s="237"/>
      <c r="C188" s="238"/>
      <c r="D188" s="84"/>
      <c r="E188" s="85"/>
      <c r="F188" s="86"/>
      <c r="G188" s="87"/>
      <c r="H188" s="88" t="str">
        <f t="shared" si="10"/>
        <v/>
      </c>
      <c r="I188" s="89"/>
    </row>
    <row r="189" spans="1:9" ht="16.5" customHeight="1" x14ac:dyDescent="0.55000000000000004">
      <c r="A189" s="47">
        <f t="shared" si="11"/>
        <v>146</v>
      </c>
      <c r="B189" s="237"/>
      <c r="C189" s="238"/>
      <c r="D189" s="84"/>
      <c r="E189" s="85"/>
      <c r="F189" s="86"/>
      <c r="G189" s="87"/>
      <c r="H189" s="88" t="str">
        <f t="shared" si="10"/>
        <v/>
      </c>
      <c r="I189" s="89"/>
    </row>
    <row r="190" spans="1:9" ht="16.5" customHeight="1" x14ac:dyDescent="0.55000000000000004">
      <c r="A190" s="47">
        <f t="shared" si="11"/>
        <v>147</v>
      </c>
      <c r="B190" s="237"/>
      <c r="C190" s="238"/>
      <c r="D190" s="84"/>
      <c r="E190" s="85"/>
      <c r="F190" s="86"/>
      <c r="G190" s="87"/>
      <c r="H190" s="88" t="str">
        <f t="shared" si="10"/>
        <v/>
      </c>
      <c r="I190" s="89"/>
    </row>
    <row r="191" spans="1:9" ht="16.5" customHeight="1" x14ac:dyDescent="0.55000000000000004">
      <c r="A191" s="47">
        <f t="shared" si="11"/>
        <v>148</v>
      </c>
      <c r="B191" s="237"/>
      <c r="C191" s="238"/>
      <c r="D191" s="84"/>
      <c r="E191" s="85"/>
      <c r="F191" s="86"/>
      <c r="G191" s="87"/>
      <c r="H191" s="88" t="str">
        <f t="shared" si="10"/>
        <v/>
      </c>
      <c r="I191" s="89"/>
    </row>
    <row r="192" spans="1:9" ht="16.5" customHeight="1" x14ac:dyDescent="0.55000000000000004">
      <c r="A192" s="47">
        <f t="shared" si="11"/>
        <v>149</v>
      </c>
      <c r="B192" s="237"/>
      <c r="C192" s="238"/>
      <c r="D192" s="84"/>
      <c r="E192" s="85"/>
      <c r="F192" s="86"/>
      <c r="G192" s="87"/>
      <c r="H192" s="88" t="str">
        <f t="shared" si="10"/>
        <v/>
      </c>
      <c r="I192" s="89"/>
    </row>
    <row r="193" spans="1:11" ht="16.5" customHeight="1" thickBot="1" x14ac:dyDescent="0.6">
      <c r="A193" s="47">
        <f t="shared" si="11"/>
        <v>150</v>
      </c>
      <c r="B193" s="239"/>
      <c r="C193" s="240"/>
      <c r="D193" s="84"/>
      <c r="E193" s="85"/>
      <c r="F193" s="86"/>
      <c r="G193" s="87"/>
      <c r="H193" s="88" t="str">
        <f t="shared" si="10"/>
        <v/>
      </c>
      <c r="I193" s="89"/>
    </row>
    <row r="194" spans="1:11" ht="22.5" customHeight="1" thickBot="1" x14ac:dyDescent="0.6">
      <c r="B194" s="252" t="s">
        <v>83</v>
      </c>
      <c r="C194" s="253"/>
      <c r="D194" s="253"/>
      <c r="E194" s="90" t="s">
        <v>25</v>
      </c>
      <c r="F194" s="91" t="s">
        <v>25</v>
      </c>
      <c r="G194" s="6" t="s">
        <v>25</v>
      </c>
      <c r="H194" s="7">
        <f ca="1">SUMIF(B164:C193,"&lt;&gt;"&amp;"▲助成対象外",H164:H193)</f>
        <v>0</v>
      </c>
      <c r="I194" s="92"/>
    </row>
    <row r="195" spans="1:11" ht="22.5" customHeight="1" thickTop="1" thickBot="1" x14ac:dyDescent="0.6">
      <c r="B195" s="254" t="s">
        <v>84</v>
      </c>
      <c r="C195" s="255"/>
      <c r="D195" s="255"/>
      <c r="E195" s="93" t="s">
        <v>25</v>
      </c>
      <c r="F195" s="94" t="s">
        <v>25</v>
      </c>
      <c r="G195" s="8" t="s">
        <v>25</v>
      </c>
      <c r="H195" s="9">
        <f ca="1">SUMIF(B164:C193,"▲助成対象外",H164:H193)</f>
        <v>0</v>
      </c>
      <c r="I195" s="95"/>
    </row>
    <row r="196" spans="1:11" ht="13.4" customHeight="1" x14ac:dyDescent="0.55000000000000004"/>
    <row r="198" spans="1:11" ht="21" customHeight="1" x14ac:dyDescent="0.55000000000000004">
      <c r="B198" s="47" t="str">
        <f>B160</f>
        <v>内訳明細表</v>
      </c>
      <c r="C198" s="96"/>
      <c r="D198" s="241" t="str">
        <f>$D$8</f>
        <v>ゼロエミビル化設計支援</v>
      </c>
      <c r="E198" s="242"/>
      <c r="F198" s="242"/>
      <c r="G198" s="242"/>
      <c r="H198" s="80" t="s">
        <v>85</v>
      </c>
      <c r="K198" s="78"/>
    </row>
    <row r="199" spans="1:11" ht="13.4" customHeight="1" x14ac:dyDescent="0.55000000000000004">
      <c r="D199" s="243"/>
      <c r="E199" s="243"/>
      <c r="F199" s="243"/>
      <c r="G199" s="243"/>
      <c r="H199" s="243"/>
    </row>
    <row r="200" spans="1:11" ht="13.4" customHeight="1" x14ac:dyDescent="0.55000000000000004">
      <c r="A200" s="81" t="s">
        <v>19</v>
      </c>
      <c r="B200" s="248" t="s">
        <v>184</v>
      </c>
      <c r="C200" s="249"/>
      <c r="D200" s="244" t="s">
        <v>20</v>
      </c>
      <c r="E200" s="245" t="s">
        <v>6</v>
      </c>
      <c r="F200" s="244" t="s">
        <v>101</v>
      </c>
      <c r="G200" s="246" t="s">
        <v>21</v>
      </c>
      <c r="H200" s="246" t="s">
        <v>22</v>
      </c>
      <c r="I200" s="244" t="s">
        <v>23</v>
      </c>
    </row>
    <row r="201" spans="1:11" ht="13.4" customHeight="1" x14ac:dyDescent="0.55000000000000004">
      <c r="A201" s="81" t="s">
        <v>24</v>
      </c>
      <c r="B201" s="250"/>
      <c r="C201" s="251"/>
      <c r="D201" s="244"/>
      <c r="E201" s="245"/>
      <c r="F201" s="244"/>
      <c r="G201" s="247"/>
      <c r="H201" s="247"/>
      <c r="I201" s="244"/>
    </row>
    <row r="202" spans="1:11" ht="16.5" customHeight="1" x14ac:dyDescent="0.55000000000000004">
      <c r="A202" s="47">
        <f>ROW()-3-8*6</f>
        <v>151</v>
      </c>
      <c r="B202" s="237"/>
      <c r="C202" s="238"/>
      <c r="D202" s="135"/>
      <c r="E202" s="136"/>
      <c r="F202" s="137"/>
      <c r="G202" s="138"/>
      <c r="H202" s="88" t="str">
        <f t="shared" ref="H202:H231" si="12">IF(E202*G202=0,"",ROUND(E202*G202,0))</f>
        <v/>
      </c>
      <c r="I202" s="89"/>
    </row>
    <row r="203" spans="1:11" ht="16.5" customHeight="1" x14ac:dyDescent="0.55000000000000004">
      <c r="A203" s="47">
        <f t="shared" ref="A203:A231" si="13">ROW()-3-8*6</f>
        <v>152</v>
      </c>
      <c r="B203" s="237"/>
      <c r="C203" s="238"/>
      <c r="D203" s="135"/>
      <c r="E203" s="136"/>
      <c r="F203" s="137"/>
      <c r="G203" s="138"/>
      <c r="H203" s="88" t="str">
        <f t="shared" si="12"/>
        <v/>
      </c>
      <c r="I203" s="89"/>
    </row>
    <row r="204" spans="1:11" ht="16.5" customHeight="1" x14ac:dyDescent="0.55000000000000004">
      <c r="A204" s="47">
        <f t="shared" si="13"/>
        <v>153</v>
      </c>
      <c r="B204" s="237"/>
      <c r="C204" s="238"/>
      <c r="D204" s="135"/>
      <c r="E204" s="136"/>
      <c r="F204" s="137"/>
      <c r="G204" s="138"/>
      <c r="H204" s="88" t="str">
        <f t="shared" si="12"/>
        <v/>
      </c>
      <c r="I204" s="89"/>
    </row>
    <row r="205" spans="1:11" ht="16.5" customHeight="1" x14ac:dyDescent="0.55000000000000004">
      <c r="A205" s="47">
        <f t="shared" si="13"/>
        <v>154</v>
      </c>
      <c r="B205" s="237"/>
      <c r="C205" s="238"/>
      <c r="D205" s="135"/>
      <c r="E205" s="136"/>
      <c r="F205" s="137"/>
      <c r="G205" s="138"/>
      <c r="H205" s="88" t="str">
        <f t="shared" si="12"/>
        <v/>
      </c>
      <c r="I205" s="89"/>
    </row>
    <row r="206" spans="1:11" ht="16.5" customHeight="1" x14ac:dyDescent="0.55000000000000004">
      <c r="A206" s="47">
        <f t="shared" si="13"/>
        <v>155</v>
      </c>
      <c r="B206" s="237"/>
      <c r="C206" s="238"/>
      <c r="D206" s="135"/>
      <c r="E206" s="136"/>
      <c r="F206" s="137"/>
      <c r="G206" s="138"/>
      <c r="H206" s="88" t="str">
        <f t="shared" si="12"/>
        <v/>
      </c>
      <c r="I206" s="89"/>
    </row>
    <row r="207" spans="1:11" ht="16.5" customHeight="1" x14ac:dyDescent="0.55000000000000004">
      <c r="A207" s="47">
        <f t="shared" si="13"/>
        <v>156</v>
      </c>
      <c r="B207" s="237"/>
      <c r="C207" s="238"/>
      <c r="D207" s="135"/>
      <c r="E207" s="136"/>
      <c r="F207" s="137"/>
      <c r="G207" s="138"/>
      <c r="H207" s="88" t="str">
        <f t="shared" si="12"/>
        <v/>
      </c>
      <c r="I207" s="89"/>
    </row>
    <row r="208" spans="1:11" ht="16.5" customHeight="1" x14ac:dyDescent="0.55000000000000004">
      <c r="A208" s="47">
        <f t="shared" si="13"/>
        <v>157</v>
      </c>
      <c r="B208" s="237"/>
      <c r="C208" s="238"/>
      <c r="D208" s="135"/>
      <c r="E208" s="136"/>
      <c r="F208" s="137"/>
      <c r="G208" s="138"/>
      <c r="H208" s="88" t="str">
        <f t="shared" si="12"/>
        <v/>
      </c>
      <c r="I208" s="89"/>
    </row>
    <row r="209" spans="1:9" ht="16.5" customHeight="1" x14ac:dyDescent="0.55000000000000004">
      <c r="A209" s="47">
        <f t="shared" si="13"/>
        <v>158</v>
      </c>
      <c r="B209" s="237"/>
      <c r="C209" s="238"/>
      <c r="D209" s="135"/>
      <c r="E209" s="136"/>
      <c r="F209" s="137"/>
      <c r="G209" s="138"/>
      <c r="H209" s="88" t="str">
        <f t="shared" si="12"/>
        <v/>
      </c>
      <c r="I209" s="89"/>
    </row>
    <row r="210" spans="1:9" ht="16.5" customHeight="1" x14ac:dyDescent="0.55000000000000004">
      <c r="A210" s="47">
        <f t="shared" si="13"/>
        <v>159</v>
      </c>
      <c r="B210" s="237"/>
      <c r="C210" s="238"/>
      <c r="D210" s="135"/>
      <c r="E210" s="136"/>
      <c r="F210" s="137"/>
      <c r="G210" s="138"/>
      <c r="H210" s="88" t="str">
        <f t="shared" si="12"/>
        <v/>
      </c>
      <c r="I210" s="89"/>
    </row>
    <row r="211" spans="1:9" ht="16.5" customHeight="1" x14ac:dyDescent="0.55000000000000004">
      <c r="A211" s="47">
        <f t="shared" si="13"/>
        <v>160</v>
      </c>
      <c r="B211" s="237"/>
      <c r="C211" s="238"/>
      <c r="D211" s="135"/>
      <c r="E211" s="136"/>
      <c r="F211" s="137"/>
      <c r="G211" s="138"/>
      <c r="H211" s="88" t="str">
        <f t="shared" si="12"/>
        <v/>
      </c>
      <c r="I211" s="89"/>
    </row>
    <row r="212" spans="1:9" ht="16.5" customHeight="1" x14ac:dyDescent="0.55000000000000004">
      <c r="A212" s="47">
        <f t="shared" si="13"/>
        <v>161</v>
      </c>
      <c r="B212" s="237"/>
      <c r="C212" s="238"/>
      <c r="D212" s="135"/>
      <c r="E212" s="136"/>
      <c r="F212" s="137"/>
      <c r="G212" s="138"/>
      <c r="H212" s="88" t="str">
        <f t="shared" si="12"/>
        <v/>
      </c>
      <c r="I212" s="89"/>
    </row>
    <row r="213" spans="1:9" ht="16.5" customHeight="1" x14ac:dyDescent="0.55000000000000004">
      <c r="A213" s="47">
        <f t="shared" si="13"/>
        <v>162</v>
      </c>
      <c r="B213" s="237"/>
      <c r="C213" s="238"/>
      <c r="D213" s="139"/>
      <c r="E213" s="140"/>
      <c r="F213" s="137"/>
      <c r="G213" s="138"/>
      <c r="H213" s="88" t="str">
        <f t="shared" si="12"/>
        <v/>
      </c>
      <c r="I213" s="89"/>
    </row>
    <row r="214" spans="1:9" ht="16.5" customHeight="1" x14ac:dyDescent="0.55000000000000004">
      <c r="A214" s="47">
        <f t="shared" si="13"/>
        <v>163</v>
      </c>
      <c r="B214" s="237"/>
      <c r="C214" s="238"/>
      <c r="D214" s="135"/>
      <c r="E214" s="136"/>
      <c r="F214" s="137"/>
      <c r="G214" s="138"/>
      <c r="H214" s="88" t="str">
        <f t="shared" si="12"/>
        <v/>
      </c>
      <c r="I214" s="89"/>
    </row>
    <row r="215" spans="1:9" ht="16.5" customHeight="1" x14ac:dyDescent="0.55000000000000004">
      <c r="A215" s="47">
        <f t="shared" si="13"/>
        <v>164</v>
      </c>
      <c r="B215" s="237"/>
      <c r="C215" s="238"/>
      <c r="D215" s="135"/>
      <c r="E215" s="136"/>
      <c r="F215" s="137"/>
      <c r="G215" s="138"/>
      <c r="H215" s="88" t="str">
        <f t="shared" si="12"/>
        <v/>
      </c>
      <c r="I215" s="89"/>
    </row>
    <row r="216" spans="1:9" ht="16.5" customHeight="1" x14ac:dyDescent="0.55000000000000004">
      <c r="A216" s="47">
        <f t="shared" si="13"/>
        <v>165</v>
      </c>
      <c r="B216" s="237"/>
      <c r="C216" s="238"/>
      <c r="D216" s="135"/>
      <c r="E216" s="136"/>
      <c r="F216" s="137"/>
      <c r="G216" s="138"/>
      <c r="H216" s="88" t="str">
        <f t="shared" si="12"/>
        <v/>
      </c>
      <c r="I216" s="89"/>
    </row>
    <row r="217" spans="1:9" ht="16.5" customHeight="1" x14ac:dyDescent="0.55000000000000004">
      <c r="A217" s="47">
        <f t="shared" si="13"/>
        <v>166</v>
      </c>
      <c r="B217" s="237"/>
      <c r="C217" s="238"/>
      <c r="D217" s="135"/>
      <c r="E217" s="136"/>
      <c r="F217" s="137"/>
      <c r="G217" s="138"/>
      <c r="H217" s="88" t="str">
        <f t="shared" si="12"/>
        <v/>
      </c>
      <c r="I217" s="89"/>
    </row>
    <row r="218" spans="1:9" ht="16.5" customHeight="1" x14ac:dyDescent="0.55000000000000004">
      <c r="A218" s="47">
        <f t="shared" si="13"/>
        <v>167</v>
      </c>
      <c r="B218" s="237"/>
      <c r="C218" s="238"/>
      <c r="D218" s="135"/>
      <c r="E218" s="136"/>
      <c r="F218" s="137"/>
      <c r="G218" s="138"/>
      <c r="H218" s="88" t="str">
        <f t="shared" si="12"/>
        <v/>
      </c>
      <c r="I218" s="89"/>
    </row>
    <row r="219" spans="1:9" ht="16.5" customHeight="1" x14ac:dyDescent="0.55000000000000004">
      <c r="A219" s="47">
        <f t="shared" si="13"/>
        <v>168</v>
      </c>
      <c r="B219" s="237"/>
      <c r="C219" s="238"/>
      <c r="D219" s="84"/>
      <c r="E219" s="85"/>
      <c r="F219" s="86"/>
      <c r="G219" s="87"/>
      <c r="H219" s="88" t="str">
        <f t="shared" si="12"/>
        <v/>
      </c>
      <c r="I219" s="89"/>
    </row>
    <row r="220" spans="1:9" ht="16.5" customHeight="1" x14ac:dyDescent="0.55000000000000004">
      <c r="A220" s="47">
        <f t="shared" si="13"/>
        <v>169</v>
      </c>
      <c r="B220" s="237"/>
      <c r="C220" s="238"/>
      <c r="D220" s="84"/>
      <c r="E220" s="85"/>
      <c r="F220" s="86"/>
      <c r="G220" s="87"/>
      <c r="H220" s="88" t="str">
        <f t="shared" si="12"/>
        <v/>
      </c>
      <c r="I220" s="89"/>
    </row>
    <row r="221" spans="1:9" ht="16.5" customHeight="1" x14ac:dyDescent="0.55000000000000004">
      <c r="A221" s="47">
        <f t="shared" si="13"/>
        <v>170</v>
      </c>
      <c r="B221" s="237"/>
      <c r="C221" s="238"/>
      <c r="D221" s="84"/>
      <c r="E221" s="85"/>
      <c r="F221" s="86"/>
      <c r="G221" s="87"/>
      <c r="H221" s="88" t="str">
        <f t="shared" si="12"/>
        <v/>
      </c>
      <c r="I221" s="89"/>
    </row>
    <row r="222" spans="1:9" ht="16.5" customHeight="1" x14ac:dyDescent="0.55000000000000004">
      <c r="A222" s="47">
        <f t="shared" si="13"/>
        <v>171</v>
      </c>
      <c r="B222" s="237"/>
      <c r="C222" s="238"/>
      <c r="D222" s="84"/>
      <c r="E222" s="85"/>
      <c r="F222" s="86"/>
      <c r="G222" s="87"/>
      <c r="H222" s="88" t="str">
        <f t="shared" si="12"/>
        <v/>
      </c>
      <c r="I222" s="89"/>
    </row>
    <row r="223" spans="1:9" ht="16.5" customHeight="1" x14ac:dyDescent="0.55000000000000004">
      <c r="A223" s="47">
        <f t="shared" si="13"/>
        <v>172</v>
      </c>
      <c r="B223" s="237"/>
      <c r="C223" s="238"/>
      <c r="D223" s="84"/>
      <c r="E223" s="85"/>
      <c r="F223" s="86"/>
      <c r="G223" s="87"/>
      <c r="H223" s="88" t="str">
        <f t="shared" si="12"/>
        <v/>
      </c>
      <c r="I223" s="89"/>
    </row>
    <row r="224" spans="1:9" ht="16.5" customHeight="1" x14ac:dyDescent="0.55000000000000004">
      <c r="A224" s="47">
        <f t="shared" si="13"/>
        <v>173</v>
      </c>
      <c r="B224" s="237"/>
      <c r="C224" s="238"/>
      <c r="D224" s="84"/>
      <c r="E224" s="85"/>
      <c r="F224" s="86"/>
      <c r="G224" s="87"/>
      <c r="H224" s="88" t="str">
        <f t="shared" si="12"/>
        <v/>
      </c>
      <c r="I224" s="89"/>
    </row>
    <row r="225" spans="1:11" ht="16.5" customHeight="1" x14ac:dyDescent="0.55000000000000004">
      <c r="A225" s="47">
        <f t="shared" si="13"/>
        <v>174</v>
      </c>
      <c r="B225" s="237"/>
      <c r="C225" s="238"/>
      <c r="D225" s="84"/>
      <c r="E225" s="85"/>
      <c r="F225" s="86"/>
      <c r="G225" s="87"/>
      <c r="H225" s="88" t="str">
        <f t="shared" si="12"/>
        <v/>
      </c>
      <c r="I225" s="89"/>
    </row>
    <row r="226" spans="1:11" ht="16.5" customHeight="1" x14ac:dyDescent="0.55000000000000004">
      <c r="A226" s="47">
        <f t="shared" si="13"/>
        <v>175</v>
      </c>
      <c r="B226" s="237"/>
      <c r="C226" s="238"/>
      <c r="D226" s="84"/>
      <c r="E226" s="85"/>
      <c r="F226" s="86"/>
      <c r="G226" s="87"/>
      <c r="H226" s="88" t="str">
        <f t="shared" si="12"/>
        <v/>
      </c>
      <c r="I226" s="89"/>
    </row>
    <row r="227" spans="1:11" ht="16.5" customHeight="1" x14ac:dyDescent="0.55000000000000004">
      <c r="A227" s="47">
        <f t="shared" si="13"/>
        <v>176</v>
      </c>
      <c r="B227" s="237"/>
      <c r="C227" s="238"/>
      <c r="D227" s="84"/>
      <c r="E227" s="85"/>
      <c r="F227" s="86"/>
      <c r="G227" s="87"/>
      <c r="H227" s="88" t="str">
        <f t="shared" si="12"/>
        <v/>
      </c>
      <c r="I227" s="89"/>
    </row>
    <row r="228" spans="1:11" ht="16.5" customHeight="1" x14ac:dyDescent="0.55000000000000004">
      <c r="A228" s="47">
        <f t="shared" si="13"/>
        <v>177</v>
      </c>
      <c r="B228" s="237"/>
      <c r="C228" s="238"/>
      <c r="D228" s="84"/>
      <c r="E228" s="85"/>
      <c r="F228" s="86"/>
      <c r="G228" s="87"/>
      <c r="H228" s="88" t="str">
        <f t="shared" si="12"/>
        <v/>
      </c>
      <c r="I228" s="89"/>
    </row>
    <row r="229" spans="1:11" ht="16.5" customHeight="1" x14ac:dyDescent="0.55000000000000004">
      <c r="A229" s="47">
        <f t="shared" si="13"/>
        <v>178</v>
      </c>
      <c r="B229" s="237"/>
      <c r="C229" s="238"/>
      <c r="D229" s="84"/>
      <c r="E229" s="85"/>
      <c r="F229" s="86"/>
      <c r="G229" s="87"/>
      <c r="H229" s="88" t="str">
        <f t="shared" si="12"/>
        <v/>
      </c>
      <c r="I229" s="89"/>
    </row>
    <row r="230" spans="1:11" ht="16.5" customHeight="1" x14ac:dyDescent="0.55000000000000004">
      <c r="A230" s="47">
        <f t="shared" si="13"/>
        <v>179</v>
      </c>
      <c r="B230" s="237"/>
      <c r="C230" s="238"/>
      <c r="D230" s="84"/>
      <c r="E230" s="85"/>
      <c r="F230" s="86"/>
      <c r="G230" s="87"/>
      <c r="H230" s="88" t="str">
        <f t="shared" si="12"/>
        <v/>
      </c>
      <c r="I230" s="89"/>
    </row>
    <row r="231" spans="1:11" ht="16.5" customHeight="1" thickBot="1" x14ac:dyDescent="0.6">
      <c r="A231" s="47">
        <f t="shared" si="13"/>
        <v>180</v>
      </c>
      <c r="B231" s="239"/>
      <c r="C231" s="240"/>
      <c r="D231" s="84"/>
      <c r="E231" s="85"/>
      <c r="F231" s="86"/>
      <c r="G231" s="87"/>
      <c r="H231" s="88" t="str">
        <f t="shared" si="12"/>
        <v/>
      </c>
      <c r="I231" s="89"/>
    </row>
    <row r="232" spans="1:11" ht="22.5" customHeight="1" thickBot="1" x14ac:dyDescent="0.6">
      <c r="B232" s="252" t="s">
        <v>86</v>
      </c>
      <c r="C232" s="253"/>
      <c r="D232" s="253"/>
      <c r="E232" s="90" t="s">
        <v>25</v>
      </c>
      <c r="F232" s="91" t="s">
        <v>25</v>
      </c>
      <c r="G232" s="6" t="s">
        <v>25</v>
      </c>
      <c r="H232" s="7">
        <f ca="1">SUMIF(B202:C231,"&lt;&gt;"&amp;"▲助成対象外",H202:H231)</f>
        <v>0</v>
      </c>
      <c r="I232" s="92"/>
    </row>
    <row r="233" spans="1:11" ht="22.5" customHeight="1" thickTop="1" thickBot="1" x14ac:dyDescent="0.6">
      <c r="B233" s="254" t="s">
        <v>87</v>
      </c>
      <c r="C233" s="255"/>
      <c r="D233" s="255"/>
      <c r="E233" s="93" t="s">
        <v>25</v>
      </c>
      <c r="F233" s="94" t="s">
        <v>25</v>
      </c>
      <c r="G233" s="8" t="s">
        <v>25</v>
      </c>
      <c r="H233" s="9">
        <f ca="1">SUMIF(B202:C231,"▲助成対象外",H202:H231)</f>
        <v>0</v>
      </c>
      <c r="I233" s="95"/>
    </row>
    <row r="234" spans="1:11" ht="13.4" customHeight="1" x14ac:dyDescent="0.55000000000000004"/>
    <row r="236" spans="1:11" ht="21" customHeight="1" x14ac:dyDescent="0.55000000000000004">
      <c r="B236" s="47" t="str">
        <f>B198</f>
        <v>内訳明細表</v>
      </c>
      <c r="C236" s="96"/>
      <c r="D236" s="241" t="str">
        <f>$D$8</f>
        <v>ゼロエミビル化設計支援</v>
      </c>
      <c r="E236" s="242"/>
      <c r="F236" s="242"/>
      <c r="G236" s="242"/>
      <c r="H236" s="80" t="s">
        <v>88</v>
      </c>
      <c r="K236" s="78"/>
    </row>
    <row r="237" spans="1:11" ht="13.4" customHeight="1" x14ac:dyDescent="0.55000000000000004">
      <c r="D237" s="243"/>
      <c r="E237" s="243"/>
      <c r="F237" s="243"/>
      <c r="G237" s="243"/>
      <c r="H237" s="243"/>
    </row>
    <row r="238" spans="1:11" ht="13.4" customHeight="1" x14ac:dyDescent="0.55000000000000004">
      <c r="A238" s="81" t="s">
        <v>19</v>
      </c>
      <c r="B238" s="248" t="s">
        <v>184</v>
      </c>
      <c r="C238" s="249"/>
      <c r="D238" s="244" t="s">
        <v>20</v>
      </c>
      <c r="E238" s="245" t="s">
        <v>6</v>
      </c>
      <c r="F238" s="244" t="s">
        <v>101</v>
      </c>
      <c r="G238" s="246" t="s">
        <v>21</v>
      </c>
      <c r="H238" s="246" t="s">
        <v>22</v>
      </c>
      <c r="I238" s="244" t="s">
        <v>23</v>
      </c>
    </row>
    <row r="239" spans="1:11" ht="13.4" customHeight="1" x14ac:dyDescent="0.55000000000000004">
      <c r="A239" s="81" t="s">
        <v>24</v>
      </c>
      <c r="B239" s="250"/>
      <c r="C239" s="251"/>
      <c r="D239" s="244"/>
      <c r="E239" s="245"/>
      <c r="F239" s="244"/>
      <c r="G239" s="247"/>
      <c r="H239" s="247"/>
      <c r="I239" s="244"/>
    </row>
    <row r="240" spans="1:11" ht="16.5" customHeight="1" x14ac:dyDescent="0.55000000000000004">
      <c r="A240" s="47">
        <f>ROW()-3-8*7</f>
        <v>181</v>
      </c>
      <c r="B240" s="237"/>
      <c r="C240" s="238"/>
      <c r="D240" s="135"/>
      <c r="E240" s="136"/>
      <c r="F240" s="137"/>
      <c r="G240" s="138"/>
      <c r="H240" s="88" t="str">
        <f t="shared" ref="H240:H269" si="14">IF(E240*G240=0,"",ROUND(E240*G240,0))</f>
        <v/>
      </c>
      <c r="I240" s="89"/>
    </row>
    <row r="241" spans="1:9" ht="16.5" customHeight="1" x14ac:dyDescent="0.55000000000000004">
      <c r="A241" s="47">
        <f t="shared" ref="A241:A269" si="15">ROW()-3-8*7</f>
        <v>182</v>
      </c>
      <c r="B241" s="237"/>
      <c r="C241" s="238"/>
      <c r="D241" s="135"/>
      <c r="E241" s="136"/>
      <c r="F241" s="137"/>
      <c r="G241" s="138"/>
      <c r="H241" s="88" t="str">
        <f t="shared" si="14"/>
        <v/>
      </c>
      <c r="I241" s="89"/>
    </row>
    <row r="242" spans="1:9" ht="16.5" customHeight="1" x14ac:dyDescent="0.55000000000000004">
      <c r="A242" s="47">
        <f t="shared" si="15"/>
        <v>183</v>
      </c>
      <c r="B242" s="237"/>
      <c r="C242" s="238"/>
      <c r="D242" s="135"/>
      <c r="E242" s="136"/>
      <c r="F242" s="137"/>
      <c r="G242" s="138"/>
      <c r="H242" s="88" t="str">
        <f t="shared" si="14"/>
        <v/>
      </c>
      <c r="I242" s="89"/>
    </row>
    <row r="243" spans="1:9" ht="16.5" customHeight="1" x14ac:dyDescent="0.55000000000000004">
      <c r="A243" s="47">
        <f t="shared" si="15"/>
        <v>184</v>
      </c>
      <c r="B243" s="237"/>
      <c r="C243" s="238"/>
      <c r="D243" s="135"/>
      <c r="E243" s="136"/>
      <c r="F243" s="137"/>
      <c r="G243" s="138"/>
      <c r="H243" s="88" t="str">
        <f t="shared" si="14"/>
        <v/>
      </c>
      <c r="I243" s="89"/>
    </row>
    <row r="244" spans="1:9" ht="16.5" customHeight="1" x14ac:dyDescent="0.55000000000000004">
      <c r="A244" s="47">
        <f t="shared" si="15"/>
        <v>185</v>
      </c>
      <c r="B244" s="237"/>
      <c r="C244" s="238"/>
      <c r="D244" s="135"/>
      <c r="E244" s="136"/>
      <c r="F244" s="137"/>
      <c r="G244" s="138"/>
      <c r="H244" s="88" t="str">
        <f t="shared" si="14"/>
        <v/>
      </c>
      <c r="I244" s="89"/>
    </row>
    <row r="245" spans="1:9" ht="16.5" customHeight="1" x14ac:dyDescent="0.55000000000000004">
      <c r="A245" s="47">
        <f t="shared" si="15"/>
        <v>186</v>
      </c>
      <c r="B245" s="237"/>
      <c r="C245" s="238"/>
      <c r="D245" s="135"/>
      <c r="E245" s="136"/>
      <c r="F245" s="137"/>
      <c r="G245" s="138"/>
      <c r="H245" s="88" t="str">
        <f t="shared" si="14"/>
        <v/>
      </c>
      <c r="I245" s="89"/>
    </row>
    <row r="246" spans="1:9" ht="16.5" customHeight="1" x14ac:dyDescent="0.55000000000000004">
      <c r="A246" s="47">
        <f t="shared" si="15"/>
        <v>187</v>
      </c>
      <c r="B246" s="237"/>
      <c r="C246" s="238"/>
      <c r="D246" s="135"/>
      <c r="E246" s="136"/>
      <c r="F246" s="137"/>
      <c r="G246" s="138"/>
      <c r="H246" s="88" t="str">
        <f t="shared" si="14"/>
        <v/>
      </c>
      <c r="I246" s="89"/>
    </row>
    <row r="247" spans="1:9" ht="16.5" customHeight="1" x14ac:dyDescent="0.55000000000000004">
      <c r="A247" s="47">
        <f t="shared" si="15"/>
        <v>188</v>
      </c>
      <c r="B247" s="237"/>
      <c r="C247" s="238"/>
      <c r="D247" s="135"/>
      <c r="E247" s="136"/>
      <c r="F247" s="137"/>
      <c r="G247" s="138"/>
      <c r="H247" s="88" t="str">
        <f t="shared" si="14"/>
        <v/>
      </c>
      <c r="I247" s="89"/>
    </row>
    <row r="248" spans="1:9" ht="16.5" customHeight="1" x14ac:dyDescent="0.55000000000000004">
      <c r="A248" s="47">
        <f t="shared" si="15"/>
        <v>189</v>
      </c>
      <c r="B248" s="237"/>
      <c r="C248" s="238"/>
      <c r="D248" s="135"/>
      <c r="E248" s="136"/>
      <c r="F248" s="137"/>
      <c r="G248" s="138"/>
      <c r="H248" s="88" t="str">
        <f t="shared" si="14"/>
        <v/>
      </c>
      <c r="I248" s="89"/>
    </row>
    <row r="249" spans="1:9" ht="16.5" customHeight="1" x14ac:dyDescent="0.55000000000000004">
      <c r="A249" s="47">
        <f t="shared" si="15"/>
        <v>190</v>
      </c>
      <c r="B249" s="237"/>
      <c r="C249" s="238"/>
      <c r="D249" s="135"/>
      <c r="E249" s="136"/>
      <c r="F249" s="137"/>
      <c r="G249" s="138"/>
      <c r="H249" s="88" t="str">
        <f t="shared" si="14"/>
        <v/>
      </c>
      <c r="I249" s="89"/>
    </row>
    <row r="250" spans="1:9" ht="16.5" customHeight="1" x14ac:dyDescent="0.55000000000000004">
      <c r="A250" s="47">
        <f t="shared" si="15"/>
        <v>191</v>
      </c>
      <c r="B250" s="237"/>
      <c r="C250" s="238"/>
      <c r="D250" s="135"/>
      <c r="E250" s="136"/>
      <c r="F250" s="137"/>
      <c r="G250" s="138"/>
      <c r="H250" s="88" t="str">
        <f t="shared" si="14"/>
        <v/>
      </c>
      <c r="I250" s="89"/>
    </row>
    <row r="251" spans="1:9" ht="16.5" customHeight="1" x14ac:dyDescent="0.55000000000000004">
      <c r="A251" s="47">
        <f t="shared" si="15"/>
        <v>192</v>
      </c>
      <c r="B251" s="237"/>
      <c r="C251" s="238"/>
      <c r="D251" s="139"/>
      <c r="E251" s="140"/>
      <c r="F251" s="137"/>
      <c r="G251" s="138"/>
      <c r="H251" s="88" t="str">
        <f t="shared" si="14"/>
        <v/>
      </c>
      <c r="I251" s="89"/>
    </row>
    <row r="252" spans="1:9" ht="16.5" customHeight="1" x14ac:dyDescent="0.55000000000000004">
      <c r="A252" s="47">
        <f t="shared" si="15"/>
        <v>193</v>
      </c>
      <c r="B252" s="237"/>
      <c r="C252" s="238"/>
      <c r="D252" s="135"/>
      <c r="E252" s="136"/>
      <c r="F252" s="137"/>
      <c r="G252" s="138"/>
      <c r="H252" s="88" t="str">
        <f t="shared" si="14"/>
        <v/>
      </c>
      <c r="I252" s="89"/>
    </row>
    <row r="253" spans="1:9" ht="16.5" customHeight="1" x14ac:dyDescent="0.55000000000000004">
      <c r="A253" s="47">
        <f t="shared" si="15"/>
        <v>194</v>
      </c>
      <c r="B253" s="237"/>
      <c r="C253" s="238"/>
      <c r="D253" s="135"/>
      <c r="E253" s="136"/>
      <c r="F253" s="137"/>
      <c r="G253" s="138"/>
      <c r="H253" s="88" t="str">
        <f t="shared" si="14"/>
        <v/>
      </c>
      <c r="I253" s="89"/>
    </row>
    <row r="254" spans="1:9" ht="16.5" customHeight="1" x14ac:dyDescent="0.55000000000000004">
      <c r="A254" s="47">
        <f t="shared" si="15"/>
        <v>195</v>
      </c>
      <c r="B254" s="237"/>
      <c r="C254" s="238"/>
      <c r="D254" s="135"/>
      <c r="E254" s="136"/>
      <c r="F254" s="137"/>
      <c r="G254" s="138"/>
      <c r="H254" s="88" t="str">
        <f t="shared" si="14"/>
        <v/>
      </c>
      <c r="I254" s="89"/>
    </row>
    <row r="255" spans="1:9" ht="16.5" customHeight="1" x14ac:dyDescent="0.55000000000000004">
      <c r="A255" s="47">
        <f t="shared" si="15"/>
        <v>196</v>
      </c>
      <c r="B255" s="237"/>
      <c r="C255" s="238"/>
      <c r="D255" s="135"/>
      <c r="E255" s="136"/>
      <c r="F255" s="137"/>
      <c r="G255" s="138"/>
      <c r="H255" s="88" t="str">
        <f t="shared" si="14"/>
        <v/>
      </c>
      <c r="I255" s="89"/>
    </row>
    <row r="256" spans="1:9" ht="16.5" customHeight="1" x14ac:dyDescent="0.55000000000000004">
      <c r="A256" s="47">
        <f t="shared" si="15"/>
        <v>197</v>
      </c>
      <c r="B256" s="237"/>
      <c r="C256" s="238"/>
      <c r="D256" s="135"/>
      <c r="E256" s="136"/>
      <c r="F256" s="137"/>
      <c r="G256" s="138"/>
      <c r="H256" s="88" t="str">
        <f t="shared" si="14"/>
        <v/>
      </c>
      <c r="I256" s="89"/>
    </row>
    <row r="257" spans="1:9" ht="16.5" customHeight="1" x14ac:dyDescent="0.55000000000000004">
      <c r="A257" s="47">
        <f t="shared" si="15"/>
        <v>198</v>
      </c>
      <c r="B257" s="237"/>
      <c r="C257" s="238"/>
      <c r="D257" s="84"/>
      <c r="E257" s="85"/>
      <c r="F257" s="86"/>
      <c r="G257" s="87"/>
      <c r="H257" s="88" t="str">
        <f t="shared" si="14"/>
        <v/>
      </c>
      <c r="I257" s="89"/>
    </row>
    <row r="258" spans="1:9" ht="16.5" customHeight="1" x14ac:dyDescent="0.55000000000000004">
      <c r="A258" s="47">
        <f t="shared" si="15"/>
        <v>199</v>
      </c>
      <c r="B258" s="237"/>
      <c r="C258" s="238"/>
      <c r="D258" s="84"/>
      <c r="E258" s="85"/>
      <c r="F258" s="86"/>
      <c r="G258" s="87"/>
      <c r="H258" s="88" t="str">
        <f t="shared" si="14"/>
        <v/>
      </c>
      <c r="I258" s="89"/>
    </row>
    <row r="259" spans="1:9" ht="16.5" customHeight="1" x14ac:dyDescent="0.55000000000000004">
      <c r="A259" s="47">
        <f t="shared" si="15"/>
        <v>200</v>
      </c>
      <c r="B259" s="237"/>
      <c r="C259" s="238"/>
      <c r="D259" s="84"/>
      <c r="E259" s="85"/>
      <c r="F259" s="86"/>
      <c r="G259" s="87"/>
      <c r="H259" s="88" t="str">
        <f t="shared" si="14"/>
        <v/>
      </c>
      <c r="I259" s="89"/>
    </row>
    <row r="260" spans="1:9" ht="16.5" customHeight="1" x14ac:dyDescent="0.55000000000000004">
      <c r="A260" s="47">
        <f t="shared" si="15"/>
        <v>201</v>
      </c>
      <c r="B260" s="237"/>
      <c r="C260" s="238"/>
      <c r="D260" s="84"/>
      <c r="E260" s="85"/>
      <c r="F260" s="86"/>
      <c r="G260" s="87"/>
      <c r="H260" s="88" t="str">
        <f t="shared" si="14"/>
        <v/>
      </c>
      <c r="I260" s="89"/>
    </row>
    <row r="261" spans="1:9" ht="16.5" customHeight="1" x14ac:dyDescent="0.55000000000000004">
      <c r="A261" s="47">
        <f t="shared" si="15"/>
        <v>202</v>
      </c>
      <c r="B261" s="237"/>
      <c r="C261" s="238"/>
      <c r="D261" s="84"/>
      <c r="E261" s="85"/>
      <c r="F261" s="86"/>
      <c r="G261" s="87"/>
      <c r="H261" s="88" t="str">
        <f t="shared" si="14"/>
        <v/>
      </c>
      <c r="I261" s="89"/>
    </row>
    <row r="262" spans="1:9" ht="16.5" customHeight="1" x14ac:dyDescent="0.55000000000000004">
      <c r="A262" s="47">
        <f t="shared" si="15"/>
        <v>203</v>
      </c>
      <c r="B262" s="237"/>
      <c r="C262" s="238"/>
      <c r="D262" s="84"/>
      <c r="E262" s="85"/>
      <c r="F262" s="86"/>
      <c r="G262" s="87"/>
      <c r="H262" s="88" t="str">
        <f t="shared" si="14"/>
        <v/>
      </c>
      <c r="I262" s="89"/>
    </row>
    <row r="263" spans="1:9" ht="16.5" customHeight="1" x14ac:dyDescent="0.55000000000000004">
      <c r="A263" s="47">
        <f t="shared" si="15"/>
        <v>204</v>
      </c>
      <c r="B263" s="237"/>
      <c r="C263" s="238"/>
      <c r="D263" s="84"/>
      <c r="E263" s="85"/>
      <c r="F263" s="86"/>
      <c r="G263" s="87"/>
      <c r="H263" s="88" t="str">
        <f t="shared" si="14"/>
        <v/>
      </c>
      <c r="I263" s="89"/>
    </row>
    <row r="264" spans="1:9" ht="16.5" customHeight="1" x14ac:dyDescent="0.55000000000000004">
      <c r="A264" s="47">
        <f t="shared" si="15"/>
        <v>205</v>
      </c>
      <c r="B264" s="237"/>
      <c r="C264" s="238"/>
      <c r="D264" s="84"/>
      <c r="E264" s="85"/>
      <c r="F264" s="86"/>
      <c r="G264" s="87"/>
      <c r="H264" s="88" t="str">
        <f t="shared" si="14"/>
        <v/>
      </c>
      <c r="I264" s="89"/>
    </row>
    <row r="265" spans="1:9" ht="16.5" customHeight="1" x14ac:dyDescent="0.55000000000000004">
      <c r="A265" s="47">
        <f t="shared" si="15"/>
        <v>206</v>
      </c>
      <c r="B265" s="237"/>
      <c r="C265" s="238"/>
      <c r="D265" s="84"/>
      <c r="E265" s="85"/>
      <c r="F265" s="86"/>
      <c r="G265" s="87"/>
      <c r="H265" s="88" t="str">
        <f t="shared" si="14"/>
        <v/>
      </c>
      <c r="I265" s="89"/>
    </row>
    <row r="266" spans="1:9" ht="16.5" customHeight="1" x14ac:dyDescent="0.55000000000000004">
      <c r="A266" s="47">
        <f t="shared" si="15"/>
        <v>207</v>
      </c>
      <c r="B266" s="237"/>
      <c r="C266" s="238"/>
      <c r="D266" s="84"/>
      <c r="E266" s="85"/>
      <c r="F266" s="86"/>
      <c r="G266" s="87"/>
      <c r="H266" s="88" t="str">
        <f t="shared" si="14"/>
        <v/>
      </c>
      <c r="I266" s="89"/>
    </row>
    <row r="267" spans="1:9" ht="16.5" customHeight="1" x14ac:dyDescent="0.55000000000000004">
      <c r="A267" s="47">
        <f t="shared" si="15"/>
        <v>208</v>
      </c>
      <c r="B267" s="237"/>
      <c r="C267" s="238"/>
      <c r="D267" s="84"/>
      <c r="E267" s="85"/>
      <c r="F267" s="86"/>
      <c r="G267" s="87"/>
      <c r="H267" s="88" t="str">
        <f t="shared" si="14"/>
        <v/>
      </c>
      <c r="I267" s="89"/>
    </row>
    <row r="268" spans="1:9" ht="16.5" customHeight="1" x14ac:dyDescent="0.55000000000000004">
      <c r="A268" s="47">
        <f t="shared" si="15"/>
        <v>209</v>
      </c>
      <c r="B268" s="237"/>
      <c r="C268" s="238"/>
      <c r="D268" s="84"/>
      <c r="E268" s="85"/>
      <c r="F268" s="86"/>
      <c r="G268" s="87"/>
      <c r="H268" s="88" t="str">
        <f t="shared" si="14"/>
        <v/>
      </c>
      <c r="I268" s="89"/>
    </row>
    <row r="269" spans="1:9" ht="16.5" customHeight="1" thickBot="1" x14ac:dyDescent="0.6">
      <c r="A269" s="47">
        <f t="shared" si="15"/>
        <v>210</v>
      </c>
      <c r="B269" s="239"/>
      <c r="C269" s="240"/>
      <c r="D269" s="84"/>
      <c r="E269" s="85"/>
      <c r="F269" s="86"/>
      <c r="G269" s="87"/>
      <c r="H269" s="88" t="str">
        <f t="shared" si="14"/>
        <v/>
      </c>
      <c r="I269" s="89"/>
    </row>
    <row r="270" spans="1:9" ht="22.5" customHeight="1" thickBot="1" x14ac:dyDescent="0.6">
      <c r="B270" s="252" t="s">
        <v>89</v>
      </c>
      <c r="C270" s="253"/>
      <c r="D270" s="253"/>
      <c r="E270" s="90" t="s">
        <v>25</v>
      </c>
      <c r="F270" s="91" t="s">
        <v>25</v>
      </c>
      <c r="G270" s="6" t="s">
        <v>25</v>
      </c>
      <c r="H270" s="7">
        <f ca="1">SUMIF(B240:C269,"&lt;&gt;"&amp;"▲助成対象外",H240:H269)</f>
        <v>0</v>
      </c>
      <c r="I270" s="92"/>
    </row>
    <row r="271" spans="1:9" ht="22.5" customHeight="1" thickTop="1" thickBot="1" x14ac:dyDescent="0.6">
      <c r="B271" s="254" t="s">
        <v>90</v>
      </c>
      <c r="C271" s="255"/>
      <c r="D271" s="255"/>
      <c r="E271" s="93" t="s">
        <v>25</v>
      </c>
      <c r="F271" s="94" t="s">
        <v>25</v>
      </c>
      <c r="G271" s="8" t="s">
        <v>25</v>
      </c>
      <c r="H271" s="9">
        <f ca="1">SUMIF(B240:C269,"▲助成対象外",H240:H269)</f>
        <v>0</v>
      </c>
      <c r="I271" s="95"/>
    </row>
    <row r="272" spans="1:9" ht="13.4" customHeight="1" x14ac:dyDescent="0.55000000000000004"/>
    <row r="274" spans="1:11" ht="21" customHeight="1" x14ac:dyDescent="0.55000000000000004">
      <c r="B274" s="47" t="str">
        <f>B236</f>
        <v>内訳明細表</v>
      </c>
      <c r="C274" s="96"/>
      <c r="D274" s="241" t="str">
        <f>$D$8</f>
        <v>ゼロエミビル化設計支援</v>
      </c>
      <c r="E274" s="242"/>
      <c r="F274" s="242"/>
      <c r="G274" s="242"/>
      <c r="H274" s="80" t="s">
        <v>91</v>
      </c>
      <c r="K274" s="78"/>
    </row>
    <row r="275" spans="1:11" ht="13.4" customHeight="1" x14ac:dyDescent="0.55000000000000004">
      <c r="D275" s="243"/>
      <c r="E275" s="243"/>
      <c r="F275" s="243"/>
      <c r="G275" s="243"/>
      <c r="H275" s="243"/>
    </row>
    <row r="276" spans="1:11" ht="13.4" customHeight="1" x14ac:dyDescent="0.55000000000000004">
      <c r="A276" s="81" t="s">
        <v>19</v>
      </c>
      <c r="B276" s="248" t="s">
        <v>184</v>
      </c>
      <c r="C276" s="249"/>
      <c r="D276" s="244" t="s">
        <v>20</v>
      </c>
      <c r="E276" s="245" t="s">
        <v>6</v>
      </c>
      <c r="F276" s="244" t="s">
        <v>101</v>
      </c>
      <c r="G276" s="246" t="s">
        <v>21</v>
      </c>
      <c r="H276" s="246" t="s">
        <v>22</v>
      </c>
      <c r="I276" s="244" t="s">
        <v>23</v>
      </c>
    </row>
    <row r="277" spans="1:11" ht="13.4" customHeight="1" x14ac:dyDescent="0.55000000000000004">
      <c r="A277" s="81" t="s">
        <v>24</v>
      </c>
      <c r="B277" s="250"/>
      <c r="C277" s="251"/>
      <c r="D277" s="244"/>
      <c r="E277" s="245"/>
      <c r="F277" s="244"/>
      <c r="G277" s="247"/>
      <c r="H277" s="247"/>
      <c r="I277" s="244"/>
    </row>
    <row r="278" spans="1:11" ht="16.5" customHeight="1" x14ac:dyDescent="0.55000000000000004">
      <c r="A278" s="47">
        <f>ROW()-3-8*8</f>
        <v>211</v>
      </c>
      <c r="B278" s="237"/>
      <c r="C278" s="238"/>
      <c r="D278" s="135"/>
      <c r="E278" s="136"/>
      <c r="F278" s="137"/>
      <c r="G278" s="138"/>
      <c r="H278" s="88" t="str">
        <f t="shared" ref="H278:H307" si="16">IF(E278*G278=0,"",ROUND(E278*G278,0))</f>
        <v/>
      </c>
      <c r="I278" s="89"/>
    </row>
    <row r="279" spans="1:11" ht="16.5" customHeight="1" x14ac:dyDescent="0.55000000000000004">
      <c r="A279" s="47">
        <f t="shared" ref="A279:A307" si="17">ROW()-3-8*8</f>
        <v>212</v>
      </c>
      <c r="B279" s="237"/>
      <c r="C279" s="238"/>
      <c r="D279" s="135"/>
      <c r="E279" s="136"/>
      <c r="F279" s="137"/>
      <c r="G279" s="138"/>
      <c r="H279" s="88" t="str">
        <f t="shared" si="16"/>
        <v/>
      </c>
      <c r="I279" s="89"/>
    </row>
    <row r="280" spans="1:11" ht="16.5" customHeight="1" x14ac:dyDescent="0.55000000000000004">
      <c r="A280" s="47">
        <f t="shared" si="17"/>
        <v>213</v>
      </c>
      <c r="B280" s="237"/>
      <c r="C280" s="238"/>
      <c r="D280" s="135"/>
      <c r="E280" s="136"/>
      <c r="F280" s="137"/>
      <c r="G280" s="138"/>
      <c r="H280" s="88" t="str">
        <f t="shared" si="16"/>
        <v/>
      </c>
      <c r="I280" s="89"/>
    </row>
    <row r="281" spans="1:11" ht="16.5" customHeight="1" x14ac:dyDescent="0.55000000000000004">
      <c r="A281" s="47">
        <f t="shared" si="17"/>
        <v>214</v>
      </c>
      <c r="B281" s="237"/>
      <c r="C281" s="238"/>
      <c r="D281" s="135"/>
      <c r="E281" s="136"/>
      <c r="F281" s="137"/>
      <c r="G281" s="138"/>
      <c r="H281" s="88" t="str">
        <f t="shared" si="16"/>
        <v/>
      </c>
      <c r="I281" s="89"/>
    </row>
    <row r="282" spans="1:11" ht="16.5" customHeight="1" x14ac:dyDescent="0.55000000000000004">
      <c r="A282" s="47">
        <f t="shared" si="17"/>
        <v>215</v>
      </c>
      <c r="B282" s="237"/>
      <c r="C282" s="238"/>
      <c r="D282" s="135"/>
      <c r="E282" s="136"/>
      <c r="F282" s="137"/>
      <c r="G282" s="138"/>
      <c r="H282" s="88" t="str">
        <f t="shared" si="16"/>
        <v/>
      </c>
      <c r="I282" s="89"/>
    </row>
    <row r="283" spans="1:11" ht="16.5" customHeight="1" x14ac:dyDescent="0.55000000000000004">
      <c r="A283" s="47">
        <f t="shared" si="17"/>
        <v>216</v>
      </c>
      <c r="B283" s="237"/>
      <c r="C283" s="238"/>
      <c r="D283" s="135"/>
      <c r="E283" s="136"/>
      <c r="F283" s="137"/>
      <c r="G283" s="138"/>
      <c r="H283" s="88" t="str">
        <f t="shared" si="16"/>
        <v/>
      </c>
      <c r="I283" s="89"/>
    </row>
    <row r="284" spans="1:11" ht="16.5" customHeight="1" x14ac:dyDescent="0.55000000000000004">
      <c r="A284" s="47">
        <f t="shared" si="17"/>
        <v>217</v>
      </c>
      <c r="B284" s="237"/>
      <c r="C284" s="238"/>
      <c r="D284" s="135"/>
      <c r="E284" s="136"/>
      <c r="F284" s="137"/>
      <c r="G284" s="138"/>
      <c r="H284" s="88" t="str">
        <f t="shared" si="16"/>
        <v/>
      </c>
      <c r="I284" s="89"/>
    </row>
    <row r="285" spans="1:11" ht="16.5" customHeight="1" x14ac:dyDescent="0.55000000000000004">
      <c r="A285" s="47">
        <f t="shared" si="17"/>
        <v>218</v>
      </c>
      <c r="B285" s="237"/>
      <c r="C285" s="238"/>
      <c r="D285" s="135"/>
      <c r="E285" s="136"/>
      <c r="F285" s="137"/>
      <c r="G285" s="138"/>
      <c r="H285" s="88" t="str">
        <f t="shared" si="16"/>
        <v/>
      </c>
      <c r="I285" s="89"/>
    </row>
    <row r="286" spans="1:11" ht="16.5" customHeight="1" x14ac:dyDescent="0.55000000000000004">
      <c r="A286" s="47">
        <f t="shared" si="17"/>
        <v>219</v>
      </c>
      <c r="B286" s="237"/>
      <c r="C286" s="238"/>
      <c r="D286" s="135"/>
      <c r="E286" s="136"/>
      <c r="F286" s="137"/>
      <c r="G286" s="138"/>
      <c r="H286" s="88" t="str">
        <f t="shared" si="16"/>
        <v/>
      </c>
      <c r="I286" s="89"/>
    </row>
    <row r="287" spans="1:11" ht="16.5" customHeight="1" x14ac:dyDescent="0.55000000000000004">
      <c r="A287" s="47">
        <f t="shared" si="17"/>
        <v>220</v>
      </c>
      <c r="B287" s="237"/>
      <c r="C287" s="238"/>
      <c r="D287" s="135"/>
      <c r="E287" s="136"/>
      <c r="F287" s="137"/>
      <c r="G287" s="138"/>
      <c r="H287" s="88" t="str">
        <f t="shared" si="16"/>
        <v/>
      </c>
      <c r="I287" s="89"/>
    </row>
    <row r="288" spans="1:11" ht="16.5" customHeight="1" x14ac:dyDescent="0.55000000000000004">
      <c r="A288" s="47">
        <f t="shared" si="17"/>
        <v>221</v>
      </c>
      <c r="B288" s="237"/>
      <c r="C288" s="238"/>
      <c r="D288" s="135"/>
      <c r="E288" s="136"/>
      <c r="F288" s="137"/>
      <c r="G288" s="138"/>
      <c r="H288" s="88" t="str">
        <f t="shared" si="16"/>
        <v/>
      </c>
      <c r="I288" s="89"/>
    </row>
    <row r="289" spans="1:9" ht="16.5" customHeight="1" x14ac:dyDescent="0.55000000000000004">
      <c r="A289" s="47">
        <f t="shared" si="17"/>
        <v>222</v>
      </c>
      <c r="B289" s="237"/>
      <c r="C289" s="238"/>
      <c r="D289" s="139"/>
      <c r="E289" s="140"/>
      <c r="F289" s="137"/>
      <c r="G289" s="138"/>
      <c r="H289" s="88" t="str">
        <f t="shared" si="16"/>
        <v/>
      </c>
      <c r="I289" s="89"/>
    </row>
    <row r="290" spans="1:9" ht="16.5" customHeight="1" x14ac:dyDescent="0.55000000000000004">
      <c r="A290" s="47">
        <f t="shared" si="17"/>
        <v>223</v>
      </c>
      <c r="B290" s="237"/>
      <c r="C290" s="238"/>
      <c r="D290" s="135"/>
      <c r="E290" s="136"/>
      <c r="F290" s="137"/>
      <c r="G290" s="138"/>
      <c r="H290" s="88" t="str">
        <f t="shared" si="16"/>
        <v/>
      </c>
      <c r="I290" s="89"/>
    </row>
    <row r="291" spans="1:9" ht="16.5" customHeight="1" x14ac:dyDescent="0.55000000000000004">
      <c r="A291" s="47">
        <f t="shared" si="17"/>
        <v>224</v>
      </c>
      <c r="B291" s="237"/>
      <c r="C291" s="238"/>
      <c r="D291" s="135"/>
      <c r="E291" s="136"/>
      <c r="F291" s="137"/>
      <c r="G291" s="138"/>
      <c r="H291" s="88" t="str">
        <f t="shared" si="16"/>
        <v/>
      </c>
      <c r="I291" s="89"/>
    </row>
    <row r="292" spans="1:9" ht="16.5" customHeight="1" x14ac:dyDescent="0.55000000000000004">
      <c r="A292" s="47">
        <f t="shared" si="17"/>
        <v>225</v>
      </c>
      <c r="B292" s="237"/>
      <c r="C292" s="238"/>
      <c r="D292" s="135"/>
      <c r="E292" s="136"/>
      <c r="F292" s="137"/>
      <c r="G292" s="138"/>
      <c r="H292" s="88" t="str">
        <f t="shared" si="16"/>
        <v/>
      </c>
      <c r="I292" s="89"/>
    </row>
    <row r="293" spans="1:9" ht="16.5" customHeight="1" x14ac:dyDescent="0.55000000000000004">
      <c r="A293" s="47">
        <f t="shared" si="17"/>
        <v>226</v>
      </c>
      <c r="B293" s="237"/>
      <c r="C293" s="238"/>
      <c r="D293" s="135"/>
      <c r="E293" s="136"/>
      <c r="F293" s="137"/>
      <c r="G293" s="138"/>
      <c r="H293" s="88" t="str">
        <f t="shared" si="16"/>
        <v/>
      </c>
      <c r="I293" s="89"/>
    </row>
    <row r="294" spans="1:9" ht="16.5" customHeight="1" x14ac:dyDescent="0.55000000000000004">
      <c r="A294" s="47">
        <f t="shared" si="17"/>
        <v>227</v>
      </c>
      <c r="B294" s="237"/>
      <c r="C294" s="238"/>
      <c r="D294" s="135"/>
      <c r="E294" s="136"/>
      <c r="F294" s="137"/>
      <c r="G294" s="138"/>
      <c r="H294" s="88" t="str">
        <f t="shared" si="16"/>
        <v/>
      </c>
      <c r="I294" s="89"/>
    </row>
    <row r="295" spans="1:9" ht="16.5" customHeight="1" x14ac:dyDescent="0.55000000000000004">
      <c r="A295" s="47">
        <f t="shared" si="17"/>
        <v>228</v>
      </c>
      <c r="B295" s="237"/>
      <c r="C295" s="238"/>
      <c r="D295" s="84"/>
      <c r="E295" s="85"/>
      <c r="F295" s="86"/>
      <c r="G295" s="87"/>
      <c r="H295" s="88" t="str">
        <f t="shared" si="16"/>
        <v/>
      </c>
      <c r="I295" s="89"/>
    </row>
    <row r="296" spans="1:9" ht="16.5" customHeight="1" x14ac:dyDescent="0.55000000000000004">
      <c r="A296" s="47">
        <f t="shared" si="17"/>
        <v>229</v>
      </c>
      <c r="B296" s="237"/>
      <c r="C296" s="238"/>
      <c r="D296" s="84"/>
      <c r="E296" s="85"/>
      <c r="F296" s="86"/>
      <c r="G296" s="87"/>
      <c r="H296" s="88" t="str">
        <f t="shared" si="16"/>
        <v/>
      </c>
      <c r="I296" s="89"/>
    </row>
    <row r="297" spans="1:9" ht="16.5" customHeight="1" x14ac:dyDescent="0.55000000000000004">
      <c r="A297" s="47">
        <f t="shared" si="17"/>
        <v>230</v>
      </c>
      <c r="B297" s="237"/>
      <c r="C297" s="238"/>
      <c r="D297" s="84"/>
      <c r="E297" s="85"/>
      <c r="F297" s="86"/>
      <c r="G297" s="87"/>
      <c r="H297" s="88" t="str">
        <f t="shared" si="16"/>
        <v/>
      </c>
      <c r="I297" s="89"/>
    </row>
    <row r="298" spans="1:9" ht="16.5" customHeight="1" x14ac:dyDescent="0.55000000000000004">
      <c r="A298" s="47">
        <f t="shared" si="17"/>
        <v>231</v>
      </c>
      <c r="B298" s="237"/>
      <c r="C298" s="238"/>
      <c r="D298" s="84"/>
      <c r="E298" s="85"/>
      <c r="F298" s="86"/>
      <c r="G298" s="87"/>
      <c r="H298" s="88" t="str">
        <f t="shared" si="16"/>
        <v/>
      </c>
      <c r="I298" s="89"/>
    </row>
    <row r="299" spans="1:9" ht="16.5" customHeight="1" x14ac:dyDescent="0.55000000000000004">
      <c r="A299" s="47">
        <f t="shared" si="17"/>
        <v>232</v>
      </c>
      <c r="B299" s="237"/>
      <c r="C299" s="238"/>
      <c r="D299" s="84"/>
      <c r="E299" s="85"/>
      <c r="F299" s="86"/>
      <c r="G299" s="87"/>
      <c r="H299" s="88" t="str">
        <f t="shared" si="16"/>
        <v/>
      </c>
      <c r="I299" s="89"/>
    </row>
    <row r="300" spans="1:9" ht="16.5" customHeight="1" x14ac:dyDescent="0.55000000000000004">
      <c r="A300" s="47">
        <f t="shared" si="17"/>
        <v>233</v>
      </c>
      <c r="B300" s="237"/>
      <c r="C300" s="238"/>
      <c r="D300" s="84"/>
      <c r="E300" s="85"/>
      <c r="F300" s="86"/>
      <c r="G300" s="87"/>
      <c r="H300" s="88" t="str">
        <f t="shared" si="16"/>
        <v/>
      </c>
      <c r="I300" s="89"/>
    </row>
    <row r="301" spans="1:9" ht="16.5" customHeight="1" x14ac:dyDescent="0.55000000000000004">
      <c r="A301" s="47">
        <f t="shared" si="17"/>
        <v>234</v>
      </c>
      <c r="B301" s="237"/>
      <c r="C301" s="238"/>
      <c r="D301" s="84"/>
      <c r="E301" s="85"/>
      <c r="F301" s="86"/>
      <c r="G301" s="87"/>
      <c r="H301" s="88" t="str">
        <f t="shared" si="16"/>
        <v/>
      </c>
      <c r="I301" s="89"/>
    </row>
    <row r="302" spans="1:9" ht="16.5" customHeight="1" x14ac:dyDescent="0.55000000000000004">
      <c r="A302" s="47">
        <f t="shared" si="17"/>
        <v>235</v>
      </c>
      <c r="B302" s="237"/>
      <c r="C302" s="238"/>
      <c r="D302" s="84"/>
      <c r="E302" s="85"/>
      <c r="F302" s="86"/>
      <c r="G302" s="87"/>
      <c r="H302" s="88" t="str">
        <f t="shared" si="16"/>
        <v/>
      </c>
      <c r="I302" s="89"/>
    </row>
    <row r="303" spans="1:9" ht="16.5" customHeight="1" x14ac:dyDescent="0.55000000000000004">
      <c r="A303" s="47">
        <f t="shared" si="17"/>
        <v>236</v>
      </c>
      <c r="B303" s="237"/>
      <c r="C303" s="238"/>
      <c r="D303" s="84"/>
      <c r="E303" s="85"/>
      <c r="F303" s="86"/>
      <c r="G303" s="87"/>
      <c r="H303" s="88" t="str">
        <f t="shared" si="16"/>
        <v/>
      </c>
      <c r="I303" s="89"/>
    </row>
    <row r="304" spans="1:9" ht="16.5" customHeight="1" x14ac:dyDescent="0.55000000000000004">
      <c r="A304" s="47">
        <f t="shared" si="17"/>
        <v>237</v>
      </c>
      <c r="B304" s="237"/>
      <c r="C304" s="238"/>
      <c r="D304" s="84"/>
      <c r="E304" s="85"/>
      <c r="F304" s="86"/>
      <c r="G304" s="87"/>
      <c r="H304" s="88" t="str">
        <f t="shared" si="16"/>
        <v/>
      </c>
      <c r="I304" s="89"/>
    </row>
    <row r="305" spans="1:11" ht="16.5" customHeight="1" x14ac:dyDescent="0.55000000000000004">
      <c r="A305" s="47">
        <f t="shared" si="17"/>
        <v>238</v>
      </c>
      <c r="B305" s="237"/>
      <c r="C305" s="238"/>
      <c r="D305" s="84"/>
      <c r="E305" s="85"/>
      <c r="F305" s="86"/>
      <c r="G305" s="87"/>
      <c r="H305" s="88" t="str">
        <f t="shared" si="16"/>
        <v/>
      </c>
      <c r="I305" s="89"/>
    </row>
    <row r="306" spans="1:11" ht="16.5" customHeight="1" x14ac:dyDescent="0.55000000000000004">
      <c r="A306" s="47">
        <f t="shared" si="17"/>
        <v>239</v>
      </c>
      <c r="B306" s="237"/>
      <c r="C306" s="238"/>
      <c r="D306" s="84"/>
      <c r="E306" s="85"/>
      <c r="F306" s="86"/>
      <c r="G306" s="87"/>
      <c r="H306" s="88" t="str">
        <f t="shared" si="16"/>
        <v/>
      </c>
      <c r="I306" s="89"/>
    </row>
    <row r="307" spans="1:11" ht="16.5" customHeight="1" thickBot="1" x14ac:dyDescent="0.6">
      <c r="A307" s="47">
        <f t="shared" si="17"/>
        <v>240</v>
      </c>
      <c r="B307" s="239"/>
      <c r="C307" s="240"/>
      <c r="D307" s="84"/>
      <c r="E307" s="85"/>
      <c r="F307" s="86"/>
      <c r="G307" s="87"/>
      <c r="H307" s="88" t="str">
        <f t="shared" si="16"/>
        <v/>
      </c>
      <c r="I307" s="89"/>
    </row>
    <row r="308" spans="1:11" ht="22.5" customHeight="1" thickBot="1" x14ac:dyDescent="0.6">
      <c r="B308" s="252" t="s">
        <v>92</v>
      </c>
      <c r="C308" s="253"/>
      <c r="D308" s="253"/>
      <c r="E308" s="90" t="s">
        <v>25</v>
      </c>
      <c r="F308" s="91" t="s">
        <v>25</v>
      </c>
      <c r="G308" s="6" t="s">
        <v>25</v>
      </c>
      <c r="H308" s="7">
        <f ca="1">SUMIF(B278:C307,"&lt;&gt;"&amp;"▲助成対象外",H278:H307)</f>
        <v>0</v>
      </c>
      <c r="I308" s="92"/>
    </row>
    <row r="309" spans="1:11" ht="22.5" customHeight="1" thickTop="1" thickBot="1" x14ac:dyDescent="0.6">
      <c r="B309" s="254" t="s">
        <v>93</v>
      </c>
      <c r="C309" s="255"/>
      <c r="D309" s="255"/>
      <c r="E309" s="93" t="s">
        <v>25</v>
      </c>
      <c r="F309" s="94" t="s">
        <v>25</v>
      </c>
      <c r="G309" s="8" t="s">
        <v>25</v>
      </c>
      <c r="H309" s="9">
        <f ca="1">SUMIF(B278:C307,"▲助成対象外",H278:H307)</f>
        <v>0</v>
      </c>
      <c r="I309" s="95"/>
    </row>
    <row r="310" spans="1:11" ht="13.4" customHeight="1" x14ac:dyDescent="0.55000000000000004"/>
    <row r="312" spans="1:11" ht="21" customHeight="1" x14ac:dyDescent="0.55000000000000004">
      <c r="B312" s="47" t="str">
        <f>B274</f>
        <v>内訳明細表</v>
      </c>
      <c r="C312" s="96"/>
      <c r="D312" s="241" t="str">
        <f>$D$8</f>
        <v>ゼロエミビル化設計支援</v>
      </c>
      <c r="E312" s="242"/>
      <c r="F312" s="242"/>
      <c r="G312" s="242"/>
      <c r="H312" s="80" t="s">
        <v>94</v>
      </c>
      <c r="K312" s="78"/>
    </row>
    <row r="313" spans="1:11" ht="13.4" customHeight="1" x14ac:dyDescent="0.55000000000000004">
      <c r="D313" s="243"/>
      <c r="E313" s="243"/>
      <c r="F313" s="243"/>
      <c r="G313" s="243"/>
      <c r="H313" s="243"/>
    </row>
    <row r="314" spans="1:11" ht="13.4" customHeight="1" x14ac:dyDescent="0.55000000000000004">
      <c r="A314" s="81" t="s">
        <v>19</v>
      </c>
      <c r="B314" s="248" t="s">
        <v>184</v>
      </c>
      <c r="C314" s="249"/>
      <c r="D314" s="244" t="s">
        <v>20</v>
      </c>
      <c r="E314" s="245" t="s">
        <v>6</v>
      </c>
      <c r="F314" s="244" t="s">
        <v>101</v>
      </c>
      <c r="G314" s="246" t="s">
        <v>21</v>
      </c>
      <c r="H314" s="246" t="s">
        <v>22</v>
      </c>
      <c r="I314" s="244" t="s">
        <v>23</v>
      </c>
    </row>
    <row r="315" spans="1:11" ht="13.4" customHeight="1" x14ac:dyDescent="0.55000000000000004">
      <c r="A315" s="81" t="s">
        <v>24</v>
      </c>
      <c r="B315" s="250"/>
      <c r="C315" s="251"/>
      <c r="D315" s="244"/>
      <c r="E315" s="245"/>
      <c r="F315" s="244"/>
      <c r="G315" s="247"/>
      <c r="H315" s="247"/>
      <c r="I315" s="244"/>
    </row>
    <row r="316" spans="1:11" ht="16.5" customHeight="1" x14ac:dyDescent="0.55000000000000004">
      <c r="A316" s="47">
        <f>ROW()-3-8*9</f>
        <v>241</v>
      </c>
      <c r="B316" s="237"/>
      <c r="C316" s="238"/>
      <c r="D316" s="135"/>
      <c r="E316" s="136"/>
      <c r="F316" s="137"/>
      <c r="G316" s="138"/>
      <c r="H316" s="88" t="str">
        <f t="shared" ref="H316:H345" si="18">IF(E316*G316=0,"",ROUND(E316*G316,0))</f>
        <v/>
      </c>
      <c r="I316" s="89"/>
    </row>
    <row r="317" spans="1:11" ht="16.5" customHeight="1" x14ac:dyDescent="0.55000000000000004">
      <c r="A317" s="47">
        <f t="shared" ref="A317:A345" si="19">ROW()-3-8*9</f>
        <v>242</v>
      </c>
      <c r="B317" s="237"/>
      <c r="C317" s="238"/>
      <c r="D317" s="135"/>
      <c r="E317" s="136"/>
      <c r="F317" s="137"/>
      <c r="G317" s="138"/>
      <c r="H317" s="88" t="str">
        <f t="shared" si="18"/>
        <v/>
      </c>
      <c r="I317" s="89"/>
    </row>
    <row r="318" spans="1:11" ht="16.5" customHeight="1" x14ac:dyDescent="0.55000000000000004">
      <c r="A318" s="47">
        <f t="shared" si="19"/>
        <v>243</v>
      </c>
      <c r="B318" s="237"/>
      <c r="C318" s="238"/>
      <c r="D318" s="135"/>
      <c r="E318" s="136"/>
      <c r="F318" s="137"/>
      <c r="G318" s="138"/>
      <c r="H318" s="88" t="str">
        <f t="shared" si="18"/>
        <v/>
      </c>
      <c r="I318" s="89"/>
    </row>
    <row r="319" spans="1:11" ht="16.5" customHeight="1" x14ac:dyDescent="0.55000000000000004">
      <c r="A319" s="47">
        <f t="shared" si="19"/>
        <v>244</v>
      </c>
      <c r="B319" s="237"/>
      <c r="C319" s="238"/>
      <c r="D319" s="135"/>
      <c r="E319" s="136"/>
      <c r="F319" s="137"/>
      <c r="G319" s="138"/>
      <c r="H319" s="88" t="str">
        <f t="shared" si="18"/>
        <v/>
      </c>
      <c r="I319" s="89"/>
    </row>
    <row r="320" spans="1:11" ht="16.5" customHeight="1" x14ac:dyDescent="0.55000000000000004">
      <c r="A320" s="47">
        <f t="shared" si="19"/>
        <v>245</v>
      </c>
      <c r="B320" s="237"/>
      <c r="C320" s="238"/>
      <c r="D320" s="135"/>
      <c r="E320" s="136"/>
      <c r="F320" s="137"/>
      <c r="G320" s="138"/>
      <c r="H320" s="88" t="str">
        <f t="shared" si="18"/>
        <v/>
      </c>
      <c r="I320" s="89"/>
    </row>
    <row r="321" spans="1:9" ht="16.5" customHeight="1" x14ac:dyDescent="0.55000000000000004">
      <c r="A321" s="47">
        <f t="shared" si="19"/>
        <v>246</v>
      </c>
      <c r="B321" s="237"/>
      <c r="C321" s="238"/>
      <c r="D321" s="135"/>
      <c r="E321" s="136"/>
      <c r="F321" s="137"/>
      <c r="G321" s="138"/>
      <c r="H321" s="88" t="str">
        <f t="shared" si="18"/>
        <v/>
      </c>
      <c r="I321" s="89"/>
    </row>
    <row r="322" spans="1:9" ht="16.5" customHeight="1" x14ac:dyDescent="0.55000000000000004">
      <c r="A322" s="47">
        <f t="shared" si="19"/>
        <v>247</v>
      </c>
      <c r="B322" s="237"/>
      <c r="C322" s="238"/>
      <c r="D322" s="135"/>
      <c r="E322" s="136"/>
      <c r="F322" s="137"/>
      <c r="G322" s="138"/>
      <c r="H322" s="88" t="str">
        <f t="shared" si="18"/>
        <v/>
      </c>
      <c r="I322" s="89"/>
    </row>
    <row r="323" spans="1:9" ht="16.5" customHeight="1" x14ac:dyDescent="0.55000000000000004">
      <c r="A323" s="47">
        <f t="shared" si="19"/>
        <v>248</v>
      </c>
      <c r="B323" s="237"/>
      <c r="C323" s="238"/>
      <c r="D323" s="135"/>
      <c r="E323" s="136"/>
      <c r="F323" s="137"/>
      <c r="G323" s="138"/>
      <c r="H323" s="88" t="str">
        <f t="shared" si="18"/>
        <v/>
      </c>
      <c r="I323" s="89"/>
    </row>
    <row r="324" spans="1:9" ht="16.5" customHeight="1" x14ac:dyDescent="0.55000000000000004">
      <c r="A324" s="47">
        <f t="shared" si="19"/>
        <v>249</v>
      </c>
      <c r="B324" s="237"/>
      <c r="C324" s="238"/>
      <c r="D324" s="135"/>
      <c r="E324" s="136"/>
      <c r="F324" s="137"/>
      <c r="G324" s="138"/>
      <c r="H324" s="88" t="str">
        <f t="shared" si="18"/>
        <v/>
      </c>
      <c r="I324" s="89"/>
    </row>
    <row r="325" spans="1:9" ht="16.5" customHeight="1" x14ac:dyDescent="0.55000000000000004">
      <c r="A325" s="47">
        <f t="shared" si="19"/>
        <v>250</v>
      </c>
      <c r="B325" s="237"/>
      <c r="C325" s="238"/>
      <c r="D325" s="135"/>
      <c r="E325" s="136"/>
      <c r="F325" s="137"/>
      <c r="G325" s="138"/>
      <c r="H325" s="88" t="str">
        <f t="shared" si="18"/>
        <v/>
      </c>
      <c r="I325" s="89"/>
    </row>
    <row r="326" spans="1:9" ht="16.5" customHeight="1" x14ac:dyDescent="0.55000000000000004">
      <c r="A326" s="47">
        <f t="shared" si="19"/>
        <v>251</v>
      </c>
      <c r="B326" s="237"/>
      <c r="C326" s="238"/>
      <c r="D326" s="135"/>
      <c r="E326" s="136"/>
      <c r="F326" s="137"/>
      <c r="G326" s="138"/>
      <c r="H326" s="88" t="str">
        <f t="shared" si="18"/>
        <v/>
      </c>
      <c r="I326" s="89"/>
    </row>
    <row r="327" spans="1:9" ht="16.5" customHeight="1" x14ac:dyDescent="0.55000000000000004">
      <c r="A327" s="47">
        <f t="shared" si="19"/>
        <v>252</v>
      </c>
      <c r="B327" s="237"/>
      <c r="C327" s="238"/>
      <c r="D327" s="139"/>
      <c r="E327" s="140"/>
      <c r="F327" s="137"/>
      <c r="G327" s="138"/>
      <c r="H327" s="88" t="str">
        <f t="shared" si="18"/>
        <v/>
      </c>
      <c r="I327" s="89"/>
    </row>
    <row r="328" spans="1:9" ht="16.5" customHeight="1" x14ac:dyDescent="0.55000000000000004">
      <c r="A328" s="47">
        <f t="shared" si="19"/>
        <v>253</v>
      </c>
      <c r="B328" s="237"/>
      <c r="C328" s="238"/>
      <c r="D328" s="135"/>
      <c r="E328" s="136"/>
      <c r="F328" s="137"/>
      <c r="G328" s="138"/>
      <c r="H328" s="88" t="str">
        <f t="shared" si="18"/>
        <v/>
      </c>
      <c r="I328" s="89"/>
    </row>
    <row r="329" spans="1:9" ht="16.5" customHeight="1" x14ac:dyDescent="0.55000000000000004">
      <c r="A329" s="47">
        <f t="shared" si="19"/>
        <v>254</v>
      </c>
      <c r="B329" s="237"/>
      <c r="C329" s="238"/>
      <c r="D329" s="135"/>
      <c r="E329" s="136"/>
      <c r="F329" s="137"/>
      <c r="G329" s="138"/>
      <c r="H329" s="88" t="str">
        <f t="shared" si="18"/>
        <v/>
      </c>
      <c r="I329" s="89"/>
    </row>
    <row r="330" spans="1:9" ht="16.5" customHeight="1" x14ac:dyDescent="0.55000000000000004">
      <c r="A330" s="47">
        <f t="shared" si="19"/>
        <v>255</v>
      </c>
      <c r="B330" s="237"/>
      <c r="C330" s="238"/>
      <c r="D330" s="135"/>
      <c r="E330" s="136"/>
      <c r="F330" s="137"/>
      <c r="G330" s="138"/>
      <c r="H330" s="88" t="str">
        <f t="shared" si="18"/>
        <v/>
      </c>
      <c r="I330" s="89"/>
    </row>
    <row r="331" spans="1:9" ht="16.5" customHeight="1" x14ac:dyDescent="0.55000000000000004">
      <c r="A331" s="47">
        <f t="shared" si="19"/>
        <v>256</v>
      </c>
      <c r="B331" s="237"/>
      <c r="C331" s="238"/>
      <c r="D331" s="135"/>
      <c r="E331" s="136"/>
      <c r="F331" s="137"/>
      <c r="G331" s="138"/>
      <c r="H331" s="88" t="str">
        <f t="shared" si="18"/>
        <v/>
      </c>
      <c r="I331" s="89"/>
    </row>
    <row r="332" spans="1:9" ht="16.5" customHeight="1" x14ac:dyDescent="0.55000000000000004">
      <c r="A332" s="47">
        <f t="shared" si="19"/>
        <v>257</v>
      </c>
      <c r="B332" s="237"/>
      <c r="C332" s="238"/>
      <c r="D332" s="135"/>
      <c r="E332" s="136"/>
      <c r="F332" s="137"/>
      <c r="G332" s="138"/>
      <c r="H332" s="88" t="str">
        <f t="shared" si="18"/>
        <v/>
      </c>
      <c r="I332" s="89"/>
    </row>
    <row r="333" spans="1:9" ht="16.5" customHeight="1" x14ac:dyDescent="0.55000000000000004">
      <c r="A333" s="47">
        <f t="shared" si="19"/>
        <v>258</v>
      </c>
      <c r="B333" s="237"/>
      <c r="C333" s="238"/>
      <c r="D333" s="84"/>
      <c r="E333" s="85"/>
      <c r="F333" s="86"/>
      <c r="G333" s="87"/>
      <c r="H333" s="88" t="str">
        <f t="shared" si="18"/>
        <v/>
      </c>
      <c r="I333" s="89"/>
    </row>
    <row r="334" spans="1:9" ht="16.5" customHeight="1" x14ac:dyDescent="0.55000000000000004">
      <c r="A334" s="47">
        <f t="shared" si="19"/>
        <v>259</v>
      </c>
      <c r="B334" s="237"/>
      <c r="C334" s="238"/>
      <c r="D334" s="84"/>
      <c r="E334" s="85"/>
      <c r="F334" s="86"/>
      <c r="G334" s="87"/>
      <c r="H334" s="88" t="str">
        <f t="shared" si="18"/>
        <v/>
      </c>
      <c r="I334" s="89"/>
    </row>
    <row r="335" spans="1:9" ht="16.5" customHeight="1" x14ac:dyDescent="0.55000000000000004">
      <c r="A335" s="47">
        <f t="shared" si="19"/>
        <v>260</v>
      </c>
      <c r="B335" s="237"/>
      <c r="C335" s="238"/>
      <c r="D335" s="84"/>
      <c r="E335" s="85"/>
      <c r="F335" s="86"/>
      <c r="G335" s="87"/>
      <c r="H335" s="88" t="str">
        <f t="shared" si="18"/>
        <v/>
      </c>
      <c r="I335" s="89"/>
    </row>
    <row r="336" spans="1:9" ht="16.5" customHeight="1" x14ac:dyDescent="0.55000000000000004">
      <c r="A336" s="47">
        <f t="shared" si="19"/>
        <v>261</v>
      </c>
      <c r="B336" s="237"/>
      <c r="C336" s="238"/>
      <c r="D336" s="84"/>
      <c r="E336" s="85"/>
      <c r="F336" s="86"/>
      <c r="G336" s="87"/>
      <c r="H336" s="88" t="str">
        <f t="shared" si="18"/>
        <v/>
      </c>
      <c r="I336" s="89"/>
    </row>
    <row r="337" spans="1:11" ht="16.5" customHeight="1" x14ac:dyDescent="0.55000000000000004">
      <c r="A337" s="47">
        <f t="shared" si="19"/>
        <v>262</v>
      </c>
      <c r="B337" s="237"/>
      <c r="C337" s="238"/>
      <c r="D337" s="84"/>
      <c r="E337" s="85"/>
      <c r="F337" s="86"/>
      <c r="G337" s="87"/>
      <c r="H337" s="88" t="str">
        <f t="shared" si="18"/>
        <v/>
      </c>
      <c r="I337" s="89"/>
    </row>
    <row r="338" spans="1:11" ht="16.5" customHeight="1" x14ac:dyDescent="0.55000000000000004">
      <c r="A338" s="47">
        <f t="shared" si="19"/>
        <v>263</v>
      </c>
      <c r="B338" s="237"/>
      <c r="C338" s="238"/>
      <c r="D338" s="84"/>
      <c r="E338" s="85"/>
      <c r="F338" s="86"/>
      <c r="G338" s="87"/>
      <c r="H338" s="88" t="str">
        <f t="shared" si="18"/>
        <v/>
      </c>
      <c r="I338" s="89"/>
    </row>
    <row r="339" spans="1:11" ht="16.5" customHeight="1" x14ac:dyDescent="0.55000000000000004">
      <c r="A339" s="47">
        <f t="shared" si="19"/>
        <v>264</v>
      </c>
      <c r="B339" s="237"/>
      <c r="C339" s="238"/>
      <c r="D339" s="84"/>
      <c r="E339" s="85"/>
      <c r="F339" s="86"/>
      <c r="G339" s="87"/>
      <c r="H339" s="88" t="str">
        <f t="shared" si="18"/>
        <v/>
      </c>
      <c r="I339" s="89"/>
    </row>
    <row r="340" spans="1:11" ht="16.5" customHeight="1" x14ac:dyDescent="0.55000000000000004">
      <c r="A340" s="47">
        <f t="shared" si="19"/>
        <v>265</v>
      </c>
      <c r="B340" s="237"/>
      <c r="C340" s="238"/>
      <c r="D340" s="84"/>
      <c r="E340" s="85"/>
      <c r="F340" s="86"/>
      <c r="G340" s="87"/>
      <c r="H340" s="88" t="str">
        <f t="shared" si="18"/>
        <v/>
      </c>
      <c r="I340" s="89"/>
    </row>
    <row r="341" spans="1:11" ht="16.5" customHeight="1" x14ac:dyDescent="0.55000000000000004">
      <c r="A341" s="47">
        <f t="shared" si="19"/>
        <v>266</v>
      </c>
      <c r="B341" s="237"/>
      <c r="C341" s="238"/>
      <c r="D341" s="84"/>
      <c r="E341" s="85"/>
      <c r="F341" s="86"/>
      <c r="G341" s="87"/>
      <c r="H341" s="88" t="str">
        <f t="shared" si="18"/>
        <v/>
      </c>
      <c r="I341" s="89"/>
    </row>
    <row r="342" spans="1:11" ht="16.5" customHeight="1" x14ac:dyDescent="0.55000000000000004">
      <c r="A342" s="47">
        <f t="shared" si="19"/>
        <v>267</v>
      </c>
      <c r="B342" s="237"/>
      <c r="C342" s="238"/>
      <c r="D342" s="84"/>
      <c r="E342" s="85"/>
      <c r="F342" s="86"/>
      <c r="G342" s="87"/>
      <c r="H342" s="88" t="str">
        <f t="shared" si="18"/>
        <v/>
      </c>
      <c r="I342" s="89"/>
    </row>
    <row r="343" spans="1:11" ht="16.5" customHeight="1" x14ac:dyDescent="0.55000000000000004">
      <c r="A343" s="47">
        <f t="shared" si="19"/>
        <v>268</v>
      </c>
      <c r="B343" s="237"/>
      <c r="C343" s="238"/>
      <c r="D343" s="84"/>
      <c r="E343" s="85"/>
      <c r="F343" s="86"/>
      <c r="G343" s="87"/>
      <c r="H343" s="88" t="str">
        <f t="shared" si="18"/>
        <v/>
      </c>
      <c r="I343" s="89"/>
    </row>
    <row r="344" spans="1:11" ht="16.5" customHeight="1" x14ac:dyDescent="0.55000000000000004">
      <c r="A344" s="47">
        <f t="shared" si="19"/>
        <v>269</v>
      </c>
      <c r="B344" s="237"/>
      <c r="C344" s="238"/>
      <c r="D344" s="84"/>
      <c r="E344" s="85"/>
      <c r="F344" s="86"/>
      <c r="G344" s="87"/>
      <c r="H344" s="88" t="str">
        <f t="shared" si="18"/>
        <v/>
      </c>
      <c r="I344" s="89"/>
    </row>
    <row r="345" spans="1:11" ht="16.5" customHeight="1" thickBot="1" x14ac:dyDescent="0.6">
      <c r="A345" s="47">
        <f t="shared" si="19"/>
        <v>270</v>
      </c>
      <c r="B345" s="239"/>
      <c r="C345" s="240"/>
      <c r="D345" s="84"/>
      <c r="E345" s="85"/>
      <c r="F345" s="86"/>
      <c r="G345" s="87"/>
      <c r="H345" s="88" t="str">
        <f t="shared" si="18"/>
        <v/>
      </c>
      <c r="I345" s="89"/>
    </row>
    <row r="346" spans="1:11" ht="22.5" customHeight="1" thickBot="1" x14ac:dyDescent="0.6">
      <c r="B346" s="252" t="s">
        <v>95</v>
      </c>
      <c r="C346" s="253"/>
      <c r="D346" s="253"/>
      <c r="E346" s="90" t="s">
        <v>25</v>
      </c>
      <c r="F346" s="91" t="s">
        <v>25</v>
      </c>
      <c r="G346" s="6" t="s">
        <v>25</v>
      </c>
      <c r="H346" s="7">
        <f ca="1">SUMIF(B316:C345,"&lt;&gt;"&amp;"▲助成対象外",H316:H345)</f>
        <v>0</v>
      </c>
      <c r="I346" s="92"/>
    </row>
    <row r="347" spans="1:11" ht="22.5" customHeight="1" thickTop="1" thickBot="1" x14ac:dyDescent="0.6">
      <c r="B347" s="254" t="s">
        <v>96</v>
      </c>
      <c r="C347" s="255"/>
      <c r="D347" s="255"/>
      <c r="E347" s="93" t="s">
        <v>25</v>
      </c>
      <c r="F347" s="94" t="s">
        <v>25</v>
      </c>
      <c r="G347" s="8" t="s">
        <v>25</v>
      </c>
      <c r="H347" s="9">
        <f ca="1">SUMIF(B316:C345,"▲助成対象外",H316:H345)</f>
        <v>0</v>
      </c>
      <c r="I347" s="95"/>
    </row>
    <row r="348" spans="1:11" ht="13.4" customHeight="1" x14ac:dyDescent="0.55000000000000004"/>
    <row r="350" spans="1:11" ht="21" customHeight="1" x14ac:dyDescent="0.55000000000000004">
      <c r="B350" s="47" t="str">
        <f>B312</f>
        <v>内訳明細表</v>
      </c>
      <c r="C350" s="96"/>
      <c r="D350" s="241" t="str">
        <f>$D$8</f>
        <v>ゼロエミビル化設計支援</v>
      </c>
      <c r="E350" s="242"/>
      <c r="F350" s="242"/>
      <c r="G350" s="242"/>
      <c r="H350" s="80" t="s">
        <v>97</v>
      </c>
      <c r="K350" s="78"/>
    </row>
    <row r="351" spans="1:11" ht="13.4" customHeight="1" x14ac:dyDescent="0.55000000000000004">
      <c r="D351" s="243"/>
      <c r="E351" s="243"/>
      <c r="F351" s="243"/>
      <c r="G351" s="243"/>
      <c r="H351" s="243"/>
    </row>
    <row r="352" spans="1:11" ht="13.4" customHeight="1" x14ac:dyDescent="0.55000000000000004">
      <c r="A352" s="81" t="s">
        <v>19</v>
      </c>
      <c r="B352" s="248" t="s">
        <v>184</v>
      </c>
      <c r="C352" s="249"/>
      <c r="D352" s="244" t="s">
        <v>20</v>
      </c>
      <c r="E352" s="245" t="s">
        <v>6</v>
      </c>
      <c r="F352" s="244" t="s">
        <v>101</v>
      </c>
      <c r="G352" s="246" t="s">
        <v>21</v>
      </c>
      <c r="H352" s="246" t="s">
        <v>22</v>
      </c>
      <c r="I352" s="244" t="s">
        <v>23</v>
      </c>
    </row>
    <row r="353" spans="1:9" ht="13.4" customHeight="1" x14ac:dyDescent="0.55000000000000004">
      <c r="A353" s="81" t="s">
        <v>24</v>
      </c>
      <c r="B353" s="250"/>
      <c r="C353" s="251"/>
      <c r="D353" s="244"/>
      <c r="E353" s="245"/>
      <c r="F353" s="244"/>
      <c r="G353" s="247"/>
      <c r="H353" s="247"/>
      <c r="I353" s="244"/>
    </row>
    <row r="354" spans="1:9" ht="16.5" customHeight="1" x14ac:dyDescent="0.55000000000000004">
      <c r="A354" s="47">
        <f>ROW()-3-8*10</f>
        <v>271</v>
      </c>
      <c r="B354" s="237"/>
      <c r="C354" s="238"/>
      <c r="D354" s="135"/>
      <c r="E354" s="136"/>
      <c r="F354" s="137"/>
      <c r="G354" s="138"/>
      <c r="H354" s="88" t="str">
        <f t="shared" ref="H354:H383" si="20">IF(E354*G354=0,"",ROUND(E354*G354,0))</f>
        <v/>
      </c>
      <c r="I354" s="89"/>
    </row>
    <row r="355" spans="1:9" ht="16.5" customHeight="1" x14ac:dyDescent="0.55000000000000004">
      <c r="A355" s="47">
        <f t="shared" ref="A355:A383" si="21">ROW()-3-8*10</f>
        <v>272</v>
      </c>
      <c r="B355" s="237"/>
      <c r="C355" s="238"/>
      <c r="D355" s="135"/>
      <c r="E355" s="136"/>
      <c r="F355" s="137"/>
      <c r="G355" s="138"/>
      <c r="H355" s="88" t="str">
        <f t="shared" si="20"/>
        <v/>
      </c>
      <c r="I355" s="89"/>
    </row>
    <row r="356" spans="1:9" ht="16.5" customHeight="1" x14ac:dyDescent="0.55000000000000004">
      <c r="A356" s="47">
        <f t="shared" si="21"/>
        <v>273</v>
      </c>
      <c r="B356" s="237"/>
      <c r="C356" s="238"/>
      <c r="D356" s="135"/>
      <c r="E356" s="136"/>
      <c r="F356" s="137"/>
      <c r="G356" s="138"/>
      <c r="H356" s="88" t="str">
        <f t="shared" si="20"/>
        <v/>
      </c>
      <c r="I356" s="89"/>
    </row>
    <row r="357" spans="1:9" ht="16.5" customHeight="1" x14ac:dyDescent="0.55000000000000004">
      <c r="A357" s="47">
        <f t="shared" si="21"/>
        <v>274</v>
      </c>
      <c r="B357" s="237"/>
      <c r="C357" s="238"/>
      <c r="D357" s="135"/>
      <c r="E357" s="136"/>
      <c r="F357" s="137"/>
      <c r="G357" s="138"/>
      <c r="H357" s="88" t="str">
        <f t="shared" si="20"/>
        <v/>
      </c>
      <c r="I357" s="89"/>
    </row>
    <row r="358" spans="1:9" ht="16.5" customHeight="1" x14ac:dyDescent="0.55000000000000004">
      <c r="A358" s="47">
        <f t="shared" si="21"/>
        <v>275</v>
      </c>
      <c r="B358" s="237"/>
      <c r="C358" s="238"/>
      <c r="D358" s="135"/>
      <c r="E358" s="136"/>
      <c r="F358" s="137"/>
      <c r="G358" s="138"/>
      <c r="H358" s="88" t="str">
        <f t="shared" si="20"/>
        <v/>
      </c>
      <c r="I358" s="89"/>
    </row>
    <row r="359" spans="1:9" ht="16.5" customHeight="1" x14ac:dyDescent="0.55000000000000004">
      <c r="A359" s="47">
        <f t="shared" si="21"/>
        <v>276</v>
      </c>
      <c r="B359" s="237"/>
      <c r="C359" s="238"/>
      <c r="D359" s="135"/>
      <c r="E359" s="136"/>
      <c r="F359" s="137"/>
      <c r="G359" s="138"/>
      <c r="H359" s="88" t="str">
        <f t="shared" si="20"/>
        <v/>
      </c>
      <c r="I359" s="89"/>
    </row>
    <row r="360" spans="1:9" ht="16.5" customHeight="1" x14ac:dyDescent="0.55000000000000004">
      <c r="A360" s="47">
        <f t="shared" si="21"/>
        <v>277</v>
      </c>
      <c r="B360" s="237"/>
      <c r="C360" s="238"/>
      <c r="D360" s="135"/>
      <c r="E360" s="136"/>
      <c r="F360" s="137"/>
      <c r="G360" s="138"/>
      <c r="H360" s="88" t="str">
        <f t="shared" si="20"/>
        <v/>
      </c>
      <c r="I360" s="89"/>
    </row>
    <row r="361" spans="1:9" ht="16.5" customHeight="1" x14ac:dyDescent="0.55000000000000004">
      <c r="A361" s="47">
        <f t="shared" si="21"/>
        <v>278</v>
      </c>
      <c r="B361" s="237"/>
      <c r="C361" s="238"/>
      <c r="D361" s="135"/>
      <c r="E361" s="136"/>
      <c r="F361" s="137"/>
      <c r="G361" s="138"/>
      <c r="H361" s="88" t="str">
        <f t="shared" si="20"/>
        <v/>
      </c>
      <c r="I361" s="89"/>
    </row>
    <row r="362" spans="1:9" ht="16.5" customHeight="1" x14ac:dyDescent="0.55000000000000004">
      <c r="A362" s="47">
        <f t="shared" si="21"/>
        <v>279</v>
      </c>
      <c r="B362" s="237"/>
      <c r="C362" s="238"/>
      <c r="D362" s="135"/>
      <c r="E362" s="136"/>
      <c r="F362" s="137"/>
      <c r="G362" s="138"/>
      <c r="H362" s="88" t="str">
        <f t="shared" si="20"/>
        <v/>
      </c>
      <c r="I362" s="89"/>
    </row>
    <row r="363" spans="1:9" ht="16.5" customHeight="1" x14ac:dyDescent="0.55000000000000004">
      <c r="A363" s="47">
        <f t="shared" si="21"/>
        <v>280</v>
      </c>
      <c r="B363" s="237"/>
      <c r="C363" s="238"/>
      <c r="D363" s="135"/>
      <c r="E363" s="136"/>
      <c r="F363" s="137"/>
      <c r="G363" s="138"/>
      <c r="H363" s="88" t="str">
        <f t="shared" si="20"/>
        <v/>
      </c>
      <c r="I363" s="89"/>
    </row>
    <row r="364" spans="1:9" ht="16.5" customHeight="1" x14ac:dyDescent="0.55000000000000004">
      <c r="A364" s="47">
        <f t="shared" si="21"/>
        <v>281</v>
      </c>
      <c r="B364" s="237"/>
      <c r="C364" s="238"/>
      <c r="D364" s="135"/>
      <c r="E364" s="136"/>
      <c r="F364" s="137"/>
      <c r="G364" s="138"/>
      <c r="H364" s="88" t="str">
        <f t="shared" si="20"/>
        <v/>
      </c>
      <c r="I364" s="89"/>
    </row>
    <row r="365" spans="1:9" ht="16.5" customHeight="1" x14ac:dyDescent="0.55000000000000004">
      <c r="A365" s="47">
        <f t="shared" si="21"/>
        <v>282</v>
      </c>
      <c r="B365" s="237"/>
      <c r="C365" s="238"/>
      <c r="D365" s="139"/>
      <c r="E365" s="140"/>
      <c r="F365" s="137"/>
      <c r="G365" s="138"/>
      <c r="H365" s="88" t="str">
        <f t="shared" si="20"/>
        <v/>
      </c>
      <c r="I365" s="89"/>
    </row>
    <row r="366" spans="1:9" ht="16.5" customHeight="1" x14ac:dyDescent="0.55000000000000004">
      <c r="A366" s="47">
        <f t="shared" si="21"/>
        <v>283</v>
      </c>
      <c r="B366" s="237"/>
      <c r="C366" s="238"/>
      <c r="D366" s="135"/>
      <c r="E366" s="136"/>
      <c r="F366" s="137"/>
      <c r="G366" s="138"/>
      <c r="H366" s="88" t="str">
        <f t="shared" si="20"/>
        <v/>
      </c>
      <c r="I366" s="89"/>
    </row>
    <row r="367" spans="1:9" ht="16.5" customHeight="1" x14ac:dyDescent="0.55000000000000004">
      <c r="A367" s="47">
        <f t="shared" si="21"/>
        <v>284</v>
      </c>
      <c r="B367" s="237"/>
      <c r="C367" s="238"/>
      <c r="D367" s="135"/>
      <c r="E367" s="136"/>
      <c r="F367" s="137"/>
      <c r="G367" s="138"/>
      <c r="H367" s="88" t="str">
        <f t="shared" si="20"/>
        <v/>
      </c>
      <c r="I367" s="89"/>
    </row>
    <row r="368" spans="1:9" ht="16.5" customHeight="1" x14ac:dyDescent="0.55000000000000004">
      <c r="A368" s="47">
        <f t="shared" si="21"/>
        <v>285</v>
      </c>
      <c r="B368" s="237"/>
      <c r="C368" s="238"/>
      <c r="D368" s="135"/>
      <c r="E368" s="136"/>
      <c r="F368" s="137"/>
      <c r="G368" s="138"/>
      <c r="H368" s="88" t="str">
        <f t="shared" si="20"/>
        <v/>
      </c>
      <c r="I368" s="89"/>
    </row>
    <row r="369" spans="1:9" ht="16.5" customHeight="1" x14ac:dyDescent="0.55000000000000004">
      <c r="A369" s="47">
        <f t="shared" si="21"/>
        <v>286</v>
      </c>
      <c r="B369" s="237"/>
      <c r="C369" s="238"/>
      <c r="D369" s="135"/>
      <c r="E369" s="136"/>
      <c r="F369" s="137"/>
      <c r="G369" s="138"/>
      <c r="H369" s="88" t="str">
        <f t="shared" si="20"/>
        <v/>
      </c>
      <c r="I369" s="89"/>
    </row>
    <row r="370" spans="1:9" ht="16.5" customHeight="1" x14ac:dyDescent="0.55000000000000004">
      <c r="A370" s="47">
        <f t="shared" si="21"/>
        <v>287</v>
      </c>
      <c r="B370" s="237"/>
      <c r="C370" s="238"/>
      <c r="D370" s="135"/>
      <c r="E370" s="136"/>
      <c r="F370" s="137"/>
      <c r="G370" s="138"/>
      <c r="H370" s="88" t="str">
        <f t="shared" si="20"/>
        <v/>
      </c>
      <c r="I370" s="89"/>
    </row>
    <row r="371" spans="1:9" ht="16.5" customHeight="1" x14ac:dyDescent="0.55000000000000004">
      <c r="A371" s="47">
        <f t="shared" si="21"/>
        <v>288</v>
      </c>
      <c r="B371" s="237"/>
      <c r="C371" s="238"/>
      <c r="D371" s="84"/>
      <c r="E371" s="85"/>
      <c r="F371" s="86"/>
      <c r="G371" s="87"/>
      <c r="H371" s="88" t="str">
        <f t="shared" si="20"/>
        <v/>
      </c>
      <c r="I371" s="89"/>
    </row>
    <row r="372" spans="1:9" ht="16.5" customHeight="1" x14ac:dyDescent="0.55000000000000004">
      <c r="A372" s="47">
        <f t="shared" si="21"/>
        <v>289</v>
      </c>
      <c r="B372" s="237"/>
      <c r="C372" s="238"/>
      <c r="D372" s="84"/>
      <c r="E372" s="85"/>
      <c r="F372" s="86"/>
      <c r="G372" s="87"/>
      <c r="H372" s="88" t="str">
        <f t="shared" si="20"/>
        <v/>
      </c>
      <c r="I372" s="89"/>
    </row>
    <row r="373" spans="1:9" ht="16.5" customHeight="1" x14ac:dyDescent="0.55000000000000004">
      <c r="A373" s="47">
        <f t="shared" si="21"/>
        <v>290</v>
      </c>
      <c r="B373" s="237"/>
      <c r="C373" s="238"/>
      <c r="D373" s="84"/>
      <c r="E373" s="85"/>
      <c r="F373" s="86"/>
      <c r="G373" s="87"/>
      <c r="H373" s="88" t="str">
        <f t="shared" si="20"/>
        <v/>
      </c>
      <c r="I373" s="89"/>
    </row>
    <row r="374" spans="1:9" ht="16.5" customHeight="1" x14ac:dyDescent="0.55000000000000004">
      <c r="A374" s="47">
        <f t="shared" si="21"/>
        <v>291</v>
      </c>
      <c r="B374" s="237"/>
      <c r="C374" s="238"/>
      <c r="D374" s="84"/>
      <c r="E374" s="85"/>
      <c r="F374" s="86"/>
      <c r="G374" s="87"/>
      <c r="H374" s="88" t="str">
        <f t="shared" si="20"/>
        <v/>
      </c>
      <c r="I374" s="89"/>
    </row>
    <row r="375" spans="1:9" ht="16.5" customHeight="1" x14ac:dyDescent="0.55000000000000004">
      <c r="A375" s="47">
        <f t="shared" si="21"/>
        <v>292</v>
      </c>
      <c r="B375" s="237"/>
      <c r="C375" s="238"/>
      <c r="D375" s="84"/>
      <c r="E375" s="85"/>
      <c r="F375" s="86"/>
      <c r="G375" s="87"/>
      <c r="H375" s="88" t="str">
        <f t="shared" si="20"/>
        <v/>
      </c>
      <c r="I375" s="89"/>
    </row>
    <row r="376" spans="1:9" ht="16.5" customHeight="1" x14ac:dyDescent="0.55000000000000004">
      <c r="A376" s="47">
        <f t="shared" si="21"/>
        <v>293</v>
      </c>
      <c r="B376" s="237"/>
      <c r="C376" s="238"/>
      <c r="D376" s="84"/>
      <c r="E376" s="85"/>
      <c r="F376" s="86"/>
      <c r="G376" s="87"/>
      <c r="H376" s="88" t="str">
        <f t="shared" si="20"/>
        <v/>
      </c>
      <c r="I376" s="89"/>
    </row>
    <row r="377" spans="1:9" ht="16.5" customHeight="1" x14ac:dyDescent="0.55000000000000004">
      <c r="A377" s="47">
        <f t="shared" si="21"/>
        <v>294</v>
      </c>
      <c r="B377" s="237"/>
      <c r="C377" s="238"/>
      <c r="D377" s="84"/>
      <c r="E377" s="85"/>
      <c r="F377" s="86"/>
      <c r="G377" s="87"/>
      <c r="H377" s="88" t="str">
        <f t="shared" si="20"/>
        <v/>
      </c>
      <c r="I377" s="89"/>
    </row>
    <row r="378" spans="1:9" ht="16.5" customHeight="1" x14ac:dyDescent="0.55000000000000004">
      <c r="A378" s="47">
        <f t="shared" si="21"/>
        <v>295</v>
      </c>
      <c r="B378" s="237"/>
      <c r="C378" s="238"/>
      <c r="D378" s="84"/>
      <c r="E378" s="85"/>
      <c r="F378" s="86"/>
      <c r="G378" s="87"/>
      <c r="H378" s="88" t="str">
        <f t="shared" si="20"/>
        <v/>
      </c>
      <c r="I378" s="89"/>
    </row>
    <row r="379" spans="1:9" ht="16.5" customHeight="1" x14ac:dyDescent="0.55000000000000004">
      <c r="A379" s="47">
        <f t="shared" si="21"/>
        <v>296</v>
      </c>
      <c r="B379" s="237"/>
      <c r="C379" s="238"/>
      <c r="D379" s="84"/>
      <c r="E379" s="85"/>
      <c r="F379" s="86"/>
      <c r="G379" s="87"/>
      <c r="H379" s="88" t="str">
        <f t="shared" si="20"/>
        <v/>
      </c>
      <c r="I379" s="89"/>
    </row>
    <row r="380" spans="1:9" ht="16.5" customHeight="1" x14ac:dyDescent="0.55000000000000004">
      <c r="A380" s="47">
        <f t="shared" si="21"/>
        <v>297</v>
      </c>
      <c r="B380" s="237"/>
      <c r="C380" s="238"/>
      <c r="D380" s="84"/>
      <c r="E380" s="85"/>
      <c r="F380" s="86"/>
      <c r="G380" s="87"/>
      <c r="H380" s="88" t="str">
        <f t="shared" si="20"/>
        <v/>
      </c>
      <c r="I380" s="89"/>
    </row>
    <row r="381" spans="1:9" ht="16.5" customHeight="1" x14ac:dyDescent="0.55000000000000004">
      <c r="A381" s="47">
        <f t="shared" si="21"/>
        <v>298</v>
      </c>
      <c r="B381" s="237"/>
      <c r="C381" s="238"/>
      <c r="D381" s="84"/>
      <c r="E381" s="85"/>
      <c r="F381" s="86"/>
      <c r="G381" s="87"/>
      <c r="H381" s="88" t="str">
        <f t="shared" si="20"/>
        <v/>
      </c>
      <c r="I381" s="89"/>
    </row>
    <row r="382" spans="1:9" ht="16.5" customHeight="1" x14ac:dyDescent="0.55000000000000004">
      <c r="A382" s="47">
        <f t="shared" si="21"/>
        <v>299</v>
      </c>
      <c r="B382" s="237"/>
      <c r="C382" s="238"/>
      <c r="D382" s="84"/>
      <c r="E382" s="85"/>
      <c r="F382" s="86"/>
      <c r="G382" s="87"/>
      <c r="H382" s="88" t="str">
        <f t="shared" si="20"/>
        <v/>
      </c>
      <c r="I382" s="89"/>
    </row>
    <row r="383" spans="1:9" ht="16.5" customHeight="1" thickBot="1" x14ac:dyDescent="0.6">
      <c r="A383" s="47">
        <f t="shared" si="21"/>
        <v>300</v>
      </c>
      <c r="B383" s="239"/>
      <c r="C383" s="240"/>
      <c r="D383" s="84"/>
      <c r="E383" s="85"/>
      <c r="F383" s="86"/>
      <c r="G383" s="87"/>
      <c r="H383" s="88" t="str">
        <f t="shared" si="20"/>
        <v/>
      </c>
      <c r="I383" s="89"/>
    </row>
    <row r="384" spans="1:9" ht="22.5" customHeight="1" thickBot="1" x14ac:dyDescent="0.6">
      <c r="B384" s="252" t="s">
        <v>98</v>
      </c>
      <c r="C384" s="253"/>
      <c r="D384" s="253"/>
      <c r="E384" s="90" t="s">
        <v>25</v>
      </c>
      <c r="F384" s="91" t="s">
        <v>25</v>
      </c>
      <c r="G384" s="6" t="s">
        <v>25</v>
      </c>
      <c r="H384" s="7">
        <f ca="1">SUMIF(B354:C383,"&lt;&gt;"&amp;"▲助成対象外",H354:H383)</f>
        <v>0</v>
      </c>
      <c r="I384" s="92"/>
    </row>
    <row r="385" spans="2:9" ht="22.5" customHeight="1" thickTop="1" thickBot="1" x14ac:dyDescent="0.6">
      <c r="B385" s="254" t="s">
        <v>99</v>
      </c>
      <c r="C385" s="255"/>
      <c r="D385" s="255"/>
      <c r="E385" s="93" t="s">
        <v>25</v>
      </c>
      <c r="F385" s="94" t="s">
        <v>25</v>
      </c>
      <c r="G385" s="8" t="s">
        <v>25</v>
      </c>
      <c r="H385" s="9">
        <f ca="1">SUMIF(B354:C383,"▲助成対象外",H354:H383)</f>
        <v>0</v>
      </c>
      <c r="I385" s="95"/>
    </row>
  </sheetData>
  <sheetProtection algorithmName="SHA-512" hashValue="1v4CaBKRxRTzEE87n2C18ZwC4HSyrQqfgJ+V2HKIcEDxHOiIJWtRTtQhjzFyipYqEbh5JPJ0kMtAy/i6oxMdGQ==" saltValue="YETfFJCSHEcZdV4RSllshw==" spinCount="100000" sheet="1" objects="1" scenarios="1"/>
  <mergeCells count="451">
    <mergeCell ref="B378:C378"/>
    <mergeCell ref="B379:C379"/>
    <mergeCell ref="B380:C380"/>
    <mergeCell ref="B381:C381"/>
    <mergeCell ref="B382:C382"/>
    <mergeCell ref="B383:C383"/>
    <mergeCell ref="B86:C87"/>
    <mergeCell ref="B124:C125"/>
    <mergeCell ref="B162:C163"/>
    <mergeCell ref="B200:C201"/>
    <mergeCell ref="B238:C239"/>
    <mergeCell ref="B276:C277"/>
    <mergeCell ref="B314:C315"/>
    <mergeCell ref="B352:C353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60:C360"/>
    <mergeCell ref="B366:C366"/>
    <mergeCell ref="B367:C367"/>
    <mergeCell ref="B368:C368"/>
    <mergeCell ref="B343:C343"/>
    <mergeCell ref="B344:C344"/>
    <mergeCell ref="B345:C345"/>
    <mergeCell ref="B354:C354"/>
    <mergeCell ref="B355:C355"/>
    <mergeCell ref="B356:C356"/>
    <mergeCell ref="B357:C357"/>
    <mergeCell ref="B358:C358"/>
    <mergeCell ref="B359:C359"/>
    <mergeCell ref="B339:C339"/>
    <mergeCell ref="B340:C340"/>
    <mergeCell ref="B341:C341"/>
    <mergeCell ref="B342:C342"/>
    <mergeCell ref="B361:C361"/>
    <mergeCell ref="B362:C362"/>
    <mergeCell ref="B363:C363"/>
    <mergeCell ref="B364:C364"/>
    <mergeCell ref="B365:C365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02:C302"/>
    <mergeCell ref="B303:C303"/>
    <mergeCell ref="B304:C304"/>
    <mergeCell ref="B305:C305"/>
    <mergeCell ref="B306:C306"/>
    <mergeCell ref="B307:C307"/>
    <mergeCell ref="B325:C325"/>
    <mergeCell ref="B326:C326"/>
    <mergeCell ref="B327:C327"/>
    <mergeCell ref="B269:C269"/>
    <mergeCell ref="B278:C278"/>
    <mergeCell ref="B279:C279"/>
    <mergeCell ref="B280:C280"/>
    <mergeCell ref="B281:C281"/>
    <mergeCell ref="B282:C282"/>
    <mergeCell ref="B283:C283"/>
    <mergeCell ref="B284:C284"/>
    <mergeCell ref="B299:C29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31:C231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08:C208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189:C189"/>
    <mergeCell ref="B190:C190"/>
    <mergeCell ref="B191:C191"/>
    <mergeCell ref="B192:C192"/>
    <mergeCell ref="B193:C193"/>
    <mergeCell ref="B202:C202"/>
    <mergeCell ref="B203:C203"/>
    <mergeCell ref="B204:C204"/>
    <mergeCell ref="B205:C205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51:C151"/>
    <mergeCell ref="B152:C152"/>
    <mergeCell ref="B153:C153"/>
    <mergeCell ref="B154:C154"/>
    <mergeCell ref="B155:C155"/>
    <mergeCell ref="B174:C174"/>
    <mergeCell ref="B175:C175"/>
    <mergeCell ref="B176:C176"/>
    <mergeCell ref="B177:C177"/>
    <mergeCell ref="B128:C128"/>
    <mergeCell ref="B129:C129"/>
    <mergeCell ref="B130:C130"/>
    <mergeCell ref="B131:C131"/>
    <mergeCell ref="B132:C132"/>
    <mergeCell ref="B147:C147"/>
    <mergeCell ref="B148:C148"/>
    <mergeCell ref="B149:C149"/>
    <mergeCell ref="B150:C150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V10:V11"/>
    <mergeCell ref="O42:Q42"/>
    <mergeCell ref="O43:Q43"/>
    <mergeCell ref="Q8:T8"/>
    <mergeCell ref="Q9:U9"/>
    <mergeCell ref="Q10:Q11"/>
    <mergeCell ref="R10:R11"/>
    <mergeCell ref="S10:S11"/>
    <mergeCell ref="T10:T11"/>
    <mergeCell ref="U10:U11"/>
    <mergeCell ref="O10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G352:G353"/>
    <mergeCell ref="H352:H353"/>
    <mergeCell ref="I352:I353"/>
    <mergeCell ref="B384:D384"/>
    <mergeCell ref="B385:D385"/>
    <mergeCell ref="I314:I315"/>
    <mergeCell ref="B346:D346"/>
    <mergeCell ref="B347:D347"/>
    <mergeCell ref="D350:G350"/>
    <mergeCell ref="D351:H351"/>
    <mergeCell ref="D352:D353"/>
    <mergeCell ref="E352:E353"/>
    <mergeCell ref="F352:F353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8:C328"/>
    <mergeCell ref="B329:C329"/>
    <mergeCell ref="D313:H313"/>
    <mergeCell ref="D314:D315"/>
    <mergeCell ref="E314:E315"/>
    <mergeCell ref="F314:F315"/>
    <mergeCell ref="G314:G315"/>
    <mergeCell ref="H314:H315"/>
    <mergeCell ref="G276:G277"/>
    <mergeCell ref="H276:H277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300:C300"/>
    <mergeCell ref="B301:C301"/>
    <mergeCell ref="I276:I277"/>
    <mergeCell ref="B308:D308"/>
    <mergeCell ref="B309:D309"/>
    <mergeCell ref="D312:G312"/>
    <mergeCell ref="I238:I239"/>
    <mergeCell ref="B270:D270"/>
    <mergeCell ref="B271:D271"/>
    <mergeCell ref="D274:G274"/>
    <mergeCell ref="D275:H275"/>
    <mergeCell ref="D276:D277"/>
    <mergeCell ref="E276:E277"/>
    <mergeCell ref="F276:F277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8:C258"/>
    <mergeCell ref="B259:C259"/>
    <mergeCell ref="D237:H237"/>
    <mergeCell ref="D238:D239"/>
    <mergeCell ref="E238:E239"/>
    <mergeCell ref="F238:F239"/>
    <mergeCell ref="G238:G239"/>
    <mergeCell ref="H238:H239"/>
    <mergeCell ref="G200:G201"/>
    <mergeCell ref="H200:H201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06:C206"/>
    <mergeCell ref="B207:C207"/>
    <mergeCell ref="I200:I201"/>
    <mergeCell ref="B232:D232"/>
    <mergeCell ref="B233:D233"/>
    <mergeCell ref="D236:G236"/>
    <mergeCell ref="I162:I163"/>
    <mergeCell ref="B194:D194"/>
    <mergeCell ref="B195:D195"/>
    <mergeCell ref="D198:G198"/>
    <mergeCell ref="D199:H199"/>
    <mergeCell ref="D200:D201"/>
    <mergeCell ref="E200:E201"/>
    <mergeCell ref="F200:F201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8:C178"/>
    <mergeCell ref="B179:C179"/>
    <mergeCell ref="D161:H161"/>
    <mergeCell ref="D162:D163"/>
    <mergeCell ref="E162:E163"/>
    <mergeCell ref="F162:F163"/>
    <mergeCell ref="G162:G163"/>
    <mergeCell ref="H162:H163"/>
    <mergeCell ref="G124:G125"/>
    <mergeCell ref="H124:H125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26:C126"/>
    <mergeCell ref="B127:C127"/>
    <mergeCell ref="I124:I125"/>
    <mergeCell ref="B156:D156"/>
    <mergeCell ref="B157:D157"/>
    <mergeCell ref="D160:G160"/>
    <mergeCell ref="I86:I87"/>
    <mergeCell ref="B118:D118"/>
    <mergeCell ref="B119:D119"/>
    <mergeCell ref="D122:G122"/>
    <mergeCell ref="D123:H123"/>
    <mergeCell ref="D124:D125"/>
    <mergeCell ref="E124:E125"/>
    <mergeCell ref="F124:F125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D85:H85"/>
    <mergeCell ref="D86:D87"/>
    <mergeCell ref="E86:E87"/>
    <mergeCell ref="F86:F87"/>
    <mergeCell ref="G86:G87"/>
    <mergeCell ref="H86:H87"/>
    <mergeCell ref="G48:G49"/>
    <mergeCell ref="H48:H49"/>
    <mergeCell ref="B80:D80"/>
    <mergeCell ref="B81:D81"/>
    <mergeCell ref="D84:G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50:C50"/>
    <mergeCell ref="B48:C49"/>
    <mergeCell ref="I10:I11"/>
    <mergeCell ref="B42:D42"/>
    <mergeCell ref="B43:D43"/>
    <mergeCell ref="D46:G46"/>
    <mergeCell ref="D47:H47"/>
    <mergeCell ref="D48:D49"/>
    <mergeCell ref="E48:E49"/>
    <mergeCell ref="F48:F4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5:C35"/>
    <mergeCell ref="B36:C36"/>
    <mergeCell ref="B37:C37"/>
    <mergeCell ref="B38:C38"/>
    <mergeCell ref="I48:I49"/>
    <mergeCell ref="B22:C22"/>
    <mergeCell ref="B41:C41"/>
    <mergeCell ref="B31:C31"/>
    <mergeCell ref="B32:C32"/>
    <mergeCell ref="B33:C33"/>
    <mergeCell ref="B34:C34"/>
    <mergeCell ref="B39:C39"/>
    <mergeCell ref="D8:G8"/>
    <mergeCell ref="D9:H9"/>
    <mergeCell ref="D10:D11"/>
    <mergeCell ref="E10:E11"/>
    <mergeCell ref="F10:F11"/>
    <mergeCell ref="G10:G11"/>
    <mergeCell ref="H10:H11"/>
    <mergeCell ref="B10:C11"/>
    <mergeCell ref="B23:C23"/>
    <mergeCell ref="B24:C24"/>
    <mergeCell ref="B25:C25"/>
    <mergeCell ref="B26:C26"/>
    <mergeCell ref="B27:C27"/>
    <mergeCell ref="B28:C28"/>
    <mergeCell ref="B29:C29"/>
    <mergeCell ref="B30:C30"/>
    <mergeCell ref="B40:C40"/>
    <mergeCell ref="B62:C62"/>
    <mergeCell ref="B63:C63"/>
    <mergeCell ref="B64:C64"/>
    <mergeCell ref="B65:C65"/>
    <mergeCell ref="B66:C66"/>
    <mergeCell ref="B67:C67"/>
    <mergeCell ref="B68:C68"/>
    <mergeCell ref="B78:C78"/>
    <mergeCell ref="B79:C79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O25:P25"/>
    <mergeCell ref="O26:P26"/>
    <mergeCell ref="O27:P27"/>
    <mergeCell ref="O28:P28"/>
    <mergeCell ref="O29:P29"/>
    <mergeCell ref="O30:P30"/>
    <mergeCell ref="O31:P31"/>
    <mergeCell ref="O41:P4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</mergeCells>
  <phoneticPr fontId="2"/>
  <conditionalFormatting sqref="B12:I41">
    <cfRule type="expression" dxfId="26" priority="11">
      <formula>$B12="▲助成対象外"</formula>
    </cfRule>
  </conditionalFormatting>
  <conditionalFormatting sqref="B50:I79">
    <cfRule type="expression" dxfId="25" priority="9">
      <formula>$B50="▲助成対象外"</formula>
    </cfRule>
  </conditionalFormatting>
  <conditionalFormatting sqref="B88:I117">
    <cfRule type="expression" dxfId="24" priority="8">
      <formula>$B88="▲助成対象外"</formula>
    </cfRule>
  </conditionalFormatting>
  <conditionalFormatting sqref="B126:I155">
    <cfRule type="expression" dxfId="23" priority="7">
      <formula>$B126="▲助成対象外"</formula>
    </cfRule>
  </conditionalFormatting>
  <conditionalFormatting sqref="B164:I193">
    <cfRule type="expression" dxfId="22" priority="6">
      <formula>$B164="▲助成対象外"</formula>
    </cfRule>
  </conditionalFormatting>
  <conditionalFormatting sqref="B202:I231">
    <cfRule type="expression" dxfId="21" priority="5">
      <formula>$B202="▲助成対象外"</formula>
    </cfRule>
  </conditionalFormatting>
  <conditionalFormatting sqref="B240:I269">
    <cfRule type="expression" dxfId="20" priority="4">
      <formula>$B240="▲助成対象外"</formula>
    </cfRule>
  </conditionalFormatting>
  <conditionalFormatting sqref="B278:I307">
    <cfRule type="expression" dxfId="19" priority="3">
      <formula>$B278="▲助成対象外"</formula>
    </cfRule>
  </conditionalFormatting>
  <conditionalFormatting sqref="B316:I345">
    <cfRule type="expression" dxfId="18" priority="2">
      <formula>$B316="▲助成対象外"</formula>
    </cfRule>
  </conditionalFormatting>
  <conditionalFormatting sqref="B354:I383">
    <cfRule type="expression" dxfId="17" priority="1">
      <formula>$B354="▲助成対象外"</formula>
    </cfRule>
  </conditionalFormatting>
  <conditionalFormatting sqref="I8">
    <cfRule type="expression" dxfId="16" priority="36">
      <formula>$H$8&lt;&gt;""</formula>
    </cfRule>
  </conditionalFormatting>
  <conditionalFormatting sqref="O12:O41">
    <cfRule type="expression" dxfId="15" priority="18">
      <formula>$C12="▲助成対象外"</formula>
    </cfRule>
  </conditionalFormatting>
  <conditionalFormatting sqref="Q23:R23">
    <cfRule type="expression" dxfId="14" priority="19">
      <formula>$B23="▲助成対象外"</formula>
    </cfRule>
  </conditionalFormatting>
  <conditionalFormatting sqref="Q12:T22 S23:T23 Q24:T28">
    <cfRule type="expression" dxfId="13" priority="20">
      <formula>$C12="▲助成対象外"</formula>
    </cfRule>
  </conditionalFormatting>
  <conditionalFormatting sqref="U12:V28 Q29:V41">
    <cfRule type="expression" dxfId="12" priority="21">
      <formula>$C12="▲助成対象外"</formula>
    </cfRule>
  </conditionalFormatting>
  <conditionalFormatting sqref="V8">
    <cfRule type="expression" dxfId="11" priority="31">
      <formula>$H$8&lt;&gt;""</formula>
    </cfRule>
  </conditionalFormatting>
  <pageMargins left="0.56000000000000005" right="0.1" top="0.36" bottom="0.22" header="0.28000000000000003" footer="0.24"/>
  <pageSetup paperSize="9" scale="85" fitToWidth="0" fitToHeight="0" orientation="landscape" blackAndWhite="1" r:id="rId1"/>
  <rowBreaks count="9" manualBreakCount="9">
    <brk id="44" max="8" man="1"/>
    <brk id="82" max="8" man="1"/>
    <brk id="120" max="8" man="1"/>
    <brk id="158" max="8" man="1"/>
    <brk id="196" max="9" man="1"/>
    <brk id="234" max="9" man="1"/>
    <brk id="272" max="9" man="1"/>
    <brk id="310" max="9" man="1"/>
    <brk id="348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300-000003000000}">
          <x14:formula1>
            <xm:f>選択肢!$F$2:$F$15</xm:f>
          </x14:formula1>
          <xm:sqref>F316:F345 F12:F41 F50:F79 F88:F117 F126:F155 F164:F193 F202:F231 F240:F269 F278:F307 F354:F383</xm:sqref>
        </x14:dataValidation>
        <x14:dataValidation type="list" allowBlank="1" showInputMessage="1" showErrorMessage="1" xr:uid="{00000000-0002-0000-0300-000005000000}">
          <x14:formula1>
            <xm:f>選択肢!$A$2:$A$5</xm:f>
          </x14:formula1>
          <xm:sqref>B12:C41 B50:C79 B88:C117 B126:C155 B164:C193 B202:C231 B240:C269 B278:C307 B316:C345 B354:C383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66"/>
  </sheetPr>
  <dimension ref="A2:AA385"/>
  <sheetViews>
    <sheetView showGridLines="0" zoomScale="70" zoomScaleNormal="70" zoomScaleSheetLayoutView="70" workbookViewId="0">
      <selection activeCell="G21" sqref="G21"/>
    </sheetView>
  </sheetViews>
  <sheetFormatPr defaultColWidth="8.08203125" defaultRowHeight="18" x14ac:dyDescent="0.55000000000000004"/>
  <cols>
    <col min="1" max="1" width="4.58203125" style="47" customWidth="1"/>
    <col min="2" max="2" width="12.58203125" style="47" customWidth="1"/>
    <col min="3" max="3" width="11.58203125" style="77" customWidth="1"/>
    <col min="4" max="4" width="55" style="47" customWidth="1"/>
    <col min="5" max="5" width="4.58203125" style="73" customWidth="1"/>
    <col min="6" max="6" width="4.58203125" style="47" customWidth="1"/>
    <col min="7" max="7" width="9.9140625" style="5" customWidth="1"/>
    <col min="8" max="8" width="12.08203125" style="5" customWidth="1"/>
    <col min="9" max="9" width="31.08203125" style="47" customWidth="1"/>
    <col min="10" max="10" width="1.58203125" style="47" customWidth="1"/>
    <col min="11" max="11" width="8.08203125" style="47"/>
    <col min="12" max="12" width="8.08203125" style="47" customWidth="1"/>
    <col min="13" max="13" width="8.58203125" style="47" customWidth="1"/>
    <col min="14" max="14" width="4.58203125" style="47" customWidth="1"/>
    <col min="15" max="15" width="13.58203125" style="47" customWidth="1"/>
    <col min="16" max="16" width="11.58203125" style="47" customWidth="1"/>
    <col min="17" max="17" width="55" style="47" customWidth="1"/>
    <col min="18" max="19" width="4.58203125" style="47" customWidth="1"/>
    <col min="20" max="20" width="9.9140625" style="47" customWidth="1"/>
    <col min="21" max="21" width="12.08203125" style="48" customWidth="1"/>
    <col min="22" max="22" width="31.08203125" style="48" customWidth="1"/>
    <col min="23" max="24" width="8.08203125" style="48"/>
    <col min="25" max="27" width="8.08203125" style="47" customWidth="1"/>
    <col min="28" max="16384" width="8.08203125" style="48"/>
  </cols>
  <sheetData>
    <row r="2" spans="1:22" x14ac:dyDescent="0.55000000000000004">
      <c r="B2" s="71" t="s">
        <v>74</v>
      </c>
      <c r="C2" s="72"/>
      <c r="D2" s="47" t="s">
        <v>14</v>
      </c>
    </row>
    <row r="3" spans="1:22" x14ac:dyDescent="0.55000000000000004">
      <c r="C3" s="74"/>
      <c r="D3" s="47" t="s">
        <v>15</v>
      </c>
    </row>
    <row r="4" spans="1:22" x14ac:dyDescent="0.55000000000000004">
      <c r="C4" s="75"/>
      <c r="D4" s="47" t="s">
        <v>16</v>
      </c>
    </row>
    <row r="5" spans="1:22" ht="22.5" customHeight="1" x14ac:dyDescent="0.55000000000000004">
      <c r="C5" s="47" t="s">
        <v>148</v>
      </c>
    </row>
    <row r="7" spans="1:22" x14ac:dyDescent="0.55000000000000004">
      <c r="A7" s="47" t="s">
        <v>115</v>
      </c>
      <c r="I7" s="43" t="s">
        <v>13</v>
      </c>
      <c r="J7" s="4"/>
      <c r="N7" s="47" t="s">
        <v>114</v>
      </c>
      <c r="P7" s="77"/>
      <c r="R7" s="73"/>
      <c r="T7" s="5"/>
      <c r="U7" s="5"/>
      <c r="V7" s="43" t="s">
        <v>13</v>
      </c>
    </row>
    <row r="8" spans="1:22" ht="21" customHeight="1" x14ac:dyDescent="0.55000000000000004">
      <c r="A8" s="48"/>
      <c r="B8" s="47" t="s">
        <v>17</v>
      </c>
      <c r="C8" s="97"/>
      <c r="D8" s="241" t="s">
        <v>156</v>
      </c>
      <c r="E8" s="242"/>
      <c r="F8" s="242"/>
      <c r="G8" s="242"/>
      <c r="H8" s="80" t="s">
        <v>18</v>
      </c>
      <c r="I8" s="141" t="str">
        <f>IF(共通様式!$H$12="","",共通様式!$H$12)</f>
        <v/>
      </c>
      <c r="J8" s="10"/>
      <c r="K8" s="78"/>
      <c r="O8" s="47" t="s">
        <v>17</v>
      </c>
      <c r="P8" s="79"/>
      <c r="Q8" s="241" t="s">
        <v>204</v>
      </c>
      <c r="R8" s="242"/>
      <c r="S8" s="242"/>
      <c r="T8" s="242"/>
      <c r="U8" s="80" t="s">
        <v>18</v>
      </c>
      <c r="V8" s="124" t="s">
        <v>125</v>
      </c>
    </row>
    <row r="9" spans="1:22" ht="13.4" customHeight="1" x14ac:dyDescent="0.55000000000000004">
      <c r="D9" s="243"/>
      <c r="E9" s="243"/>
      <c r="F9" s="243"/>
      <c r="G9" s="243"/>
      <c r="H9" s="243"/>
      <c r="P9" s="77"/>
      <c r="Q9" s="243"/>
      <c r="R9" s="243"/>
      <c r="S9" s="243"/>
      <c r="T9" s="243"/>
      <c r="U9" s="243"/>
      <c r="V9" s="47"/>
    </row>
    <row r="10" spans="1:22" ht="13.4" customHeight="1" x14ac:dyDescent="0.55000000000000004">
      <c r="A10" s="81" t="s">
        <v>19</v>
      </c>
      <c r="B10" s="244" t="s">
        <v>190</v>
      </c>
      <c r="C10" s="244" t="s">
        <v>100</v>
      </c>
      <c r="D10" s="244" t="s">
        <v>20</v>
      </c>
      <c r="E10" s="245" t="s">
        <v>6</v>
      </c>
      <c r="F10" s="244" t="s">
        <v>101</v>
      </c>
      <c r="G10" s="246" t="s">
        <v>21</v>
      </c>
      <c r="H10" s="246" t="s">
        <v>22</v>
      </c>
      <c r="I10" s="244" t="s">
        <v>23</v>
      </c>
      <c r="N10" s="81" t="s">
        <v>19</v>
      </c>
      <c r="O10" s="256" t="s">
        <v>102</v>
      </c>
      <c r="P10" s="256" t="s">
        <v>100</v>
      </c>
      <c r="Q10" s="256" t="s">
        <v>20</v>
      </c>
      <c r="R10" s="260" t="s">
        <v>6</v>
      </c>
      <c r="S10" s="256" t="s">
        <v>101</v>
      </c>
      <c r="T10" s="262" t="s">
        <v>21</v>
      </c>
      <c r="U10" s="262" t="s">
        <v>22</v>
      </c>
      <c r="V10" s="256" t="s">
        <v>23</v>
      </c>
    </row>
    <row r="11" spans="1:22" ht="13.4" customHeight="1" x14ac:dyDescent="0.55000000000000004">
      <c r="A11" s="81" t="s">
        <v>24</v>
      </c>
      <c r="B11" s="244"/>
      <c r="C11" s="244"/>
      <c r="D11" s="244"/>
      <c r="E11" s="245"/>
      <c r="F11" s="244"/>
      <c r="G11" s="247"/>
      <c r="H11" s="247"/>
      <c r="I11" s="244"/>
      <c r="N11" s="81" t="s">
        <v>24</v>
      </c>
      <c r="O11" s="257"/>
      <c r="P11" s="257"/>
      <c r="Q11" s="257"/>
      <c r="R11" s="261"/>
      <c r="S11" s="257"/>
      <c r="T11" s="263"/>
      <c r="U11" s="263"/>
      <c r="V11" s="257"/>
    </row>
    <row r="12" spans="1:22" ht="16.5" customHeight="1" x14ac:dyDescent="0.55000000000000004">
      <c r="A12" s="47">
        <f>ROW()-3-8*1</f>
        <v>1</v>
      </c>
      <c r="B12" s="82"/>
      <c r="C12" s="83"/>
      <c r="D12" s="84"/>
      <c r="E12" s="85"/>
      <c r="F12" s="86"/>
      <c r="G12" s="87"/>
      <c r="H12" s="88" t="str">
        <f t="shared" ref="H12:H41" si="0">IF(E12*G12=0,"",ROUND(E12*G12,0))</f>
        <v/>
      </c>
      <c r="I12" s="89"/>
      <c r="N12" s="47">
        <f>ROW()-3-8*1</f>
        <v>1</v>
      </c>
      <c r="O12" s="82" t="s">
        <v>187</v>
      </c>
      <c r="P12" s="125" t="s">
        <v>126</v>
      </c>
      <c r="Q12" s="126" t="s">
        <v>127</v>
      </c>
      <c r="R12" s="127">
        <v>1</v>
      </c>
      <c r="S12" s="128" t="s">
        <v>35</v>
      </c>
      <c r="T12" s="129">
        <v>1500000</v>
      </c>
      <c r="U12" s="88">
        <f>IF(R12*T12=0,"",ROUND(R12*T12,0))</f>
        <v>1500000</v>
      </c>
      <c r="V12" s="130"/>
    </row>
    <row r="13" spans="1:22" ht="16.5" customHeight="1" x14ac:dyDescent="0.55000000000000004">
      <c r="A13" s="47">
        <f t="shared" ref="A13:A41" si="1">ROW()-3-8*1</f>
        <v>2</v>
      </c>
      <c r="B13" s="82"/>
      <c r="C13" s="83"/>
      <c r="D13" s="84"/>
      <c r="E13" s="85"/>
      <c r="F13" s="86"/>
      <c r="G13" s="87"/>
      <c r="H13" s="88" t="str">
        <f t="shared" si="0"/>
        <v/>
      </c>
      <c r="I13" s="89"/>
      <c r="N13" s="47">
        <f t="shared" ref="N13:N41" si="2">ROW()-3-8*1</f>
        <v>2</v>
      </c>
      <c r="O13" s="82" t="s">
        <v>187</v>
      </c>
      <c r="P13" s="125" t="s">
        <v>126</v>
      </c>
      <c r="Q13" s="126" t="s">
        <v>128</v>
      </c>
      <c r="R13" s="127">
        <v>2</v>
      </c>
      <c r="S13" s="128" t="s">
        <v>35</v>
      </c>
      <c r="T13" s="129">
        <v>370000</v>
      </c>
      <c r="U13" s="88">
        <f t="shared" ref="U13:U41" si="3">IF(R13*T13=0,"",ROUND(R13*T13,0))</f>
        <v>740000</v>
      </c>
      <c r="V13" s="130"/>
    </row>
    <row r="14" spans="1:22" ht="16.5" customHeight="1" x14ac:dyDescent="0.55000000000000004">
      <c r="A14" s="47">
        <f t="shared" si="1"/>
        <v>3</v>
      </c>
      <c r="B14" s="82"/>
      <c r="C14" s="83"/>
      <c r="D14" s="84"/>
      <c r="E14" s="85"/>
      <c r="F14" s="86"/>
      <c r="G14" s="87"/>
      <c r="H14" s="88" t="str">
        <f t="shared" si="0"/>
        <v/>
      </c>
      <c r="I14" s="89"/>
      <c r="N14" s="47">
        <f t="shared" si="2"/>
        <v>3</v>
      </c>
      <c r="O14" s="82" t="s">
        <v>187</v>
      </c>
      <c r="P14" s="125" t="s">
        <v>126</v>
      </c>
      <c r="Q14" s="126" t="s">
        <v>129</v>
      </c>
      <c r="R14" s="127">
        <v>1</v>
      </c>
      <c r="S14" s="128" t="s">
        <v>35</v>
      </c>
      <c r="T14" s="129">
        <v>25000</v>
      </c>
      <c r="U14" s="88">
        <f t="shared" si="3"/>
        <v>25000</v>
      </c>
      <c r="V14" s="130"/>
    </row>
    <row r="15" spans="1:22" ht="16.5" customHeight="1" x14ac:dyDescent="0.55000000000000004">
      <c r="A15" s="47">
        <f t="shared" si="1"/>
        <v>4</v>
      </c>
      <c r="B15" s="82"/>
      <c r="C15" s="83"/>
      <c r="D15" s="84"/>
      <c r="E15" s="85"/>
      <c r="F15" s="86"/>
      <c r="G15" s="87"/>
      <c r="H15" s="88" t="str">
        <f t="shared" si="0"/>
        <v/>
      </c>
      <c r="I15" s="89"/>
      <c r="N15" s="47">
        <f t="shared" si="2"/>
        <v>4</v>
      </c>
      <c r="O15" s="82" t="s">
        <v>187</v>
      </c>
      <c r="P15" s="125" t="s">
        <v>106</v>
      </c>
      <c r="Q15" s="126" t="s">
        <v>152</v>
      </c>
      <c r="R15" s="127">
        <v>1</v>
      </c>
      <c r="S15" s="128" t="s">
        <v>35</v>
      </c>
      <c r="T15" s="129">
        <v>25000</v>
      </c>
      <c r="U15" s="88">
        <f t="shared" si="3"/>
        <v>25000</v>
      </c>
      <c r="V15" s="130"/>
    </row>
    <row r="16" spans="1:22" ht="16.5" customHeight="1" x14ac:dyDescent="0.55000000000000004">
      <c r="A16" s="47">
        <f t="shared" si="1"/>
        <v>5</v>
      </c>
      <c r="B16" s="82"/>
      <c r="C16" s="83"/>
      <c r="D16" s="84"/>
      <c r="E16" s="85"/>
      <c r="F16" s="86"/>
      <c r="G16" s="87"/>
      <c r="H16" s="88" t="str">
        <f t="shared" si="0"/>
        <v/>
      </c>
      <c r="I16" s="89"/>
      <c r="N16" s="47">
        <f t="shared" si="2"/>
        <v>5</v>
      </c>
      <c r="O16" s="82" t="s">
        <v>187</v>
      </c>
      <c r="P16" s="125" t="s">
        <v>106</v>
      </c>
      <c r="Q16" s="126" t="s">
        <v>151</v>
      </c>
      <c r="R16" s="127">
        <v>2</v>
      </c>
      <c r="S16" s="128" t="s">
        <v>35</v>
      </c>
      <c r="T16" s="129">
        <v>15000</v>
      </c>
      <c r="U16" s="88">
        <f t="shared" si="3"/>
        <v>30000</v>
      </c>
      <c r="V16" s="130"/>
    </row>
    <row r="17" spans="1:22" ht="16.5" customHeight="1" x14ac:dyDescent="0.55000000000000004">
      <c r="A17" s="47">
        <f t="shared" si="1"/>
        <v>6</v>
      </c>
      <c r="B17" s="82"/>
      <c r="C17" s="83"/>
      <c r="D17" s="84"/>
      <c r="E17" s="85"/>
      <c r="F17" s="86"/>
      <c r="G17" s="87"/>
      <c r="H17" s="88" t="str">
        <f t="shared" si="0"/>
        <v/>
      </c>
      <c r="I17" s="89"/>
      <c r="N17" s="47">
        <f t="shared" si="2"/>
        <v>6</v>
      </c>
      <c r="O17" s="82" t="s">
        <v>187</v>
      </c>
      <c r="P17" s="125" t="s">
        <v>106</v>
      </c>
      <c r="Q17" s="126" t="s">
        <v>153</v>
      </c>
      <c r="R17" s="127">
        <v>1</v>
      </c>
      <c r="S17" s="128" t="s">
        <v>35</v>
      </c>
      <c r="T17" s="129">
        <v>25000</v>
      </c>
      <c r="U17" s="88">
        <f t="shared" si="3"/>
        <v>25000</v>
      </c>
      <c r="V17" s="130"/>
    </row>
    <row r="18" spans="1:22" ht="16.5" customHeight="1" x14ac:dyDescent="0.55000000000000004">
      <c r="A18" s="47">
        <f t="shared" si="1"/>
        <v>7</v>
      </c>
      <c r="B18" s="82"/>
      <c r="C18" s="83"/>
      <c r="D18" s="84"/>
      <c r="E18" s="85"/>
      <c r="F18" s="86"/>
      <c r="G18" s="87"/>
      <c r="H18" s="88" t="str">
        <f t="shared" si="0"/>
        <v/>
      </c>
      <c r="I18" s="89"/>
      <c r="N18" s="47">
        <f t="shared" si="2"/>
        <v>7</v>
      </c>
      <c r="O18" s="82" t="s">
        <v>187</v>
      </c>
      <c r="P18" s="125" t="s">
        <v>106</v>
      </c>
      <c r="Q18" s="126" t="s">
        <v>154</v>
      </c>
      <c r="R18" s="127">
        <v>2</v>
      </c>
      <c r="S18" s="128" t="s">
        <v>35</v>
      </c>
      <c r="T18" s="129">
        <v>15000</v>
      </c>
      <c r="U18" s="88">
        <f t="shared" si="3"/>
        <v>30000</v>
      </c>
      <c r="V18" s="130"/>
    </row>
    <row r="19" spans="1:22" ht="16.5" customHeight="1" x14ac:dyDescent="0.55000000000000004">
      <c r="A19" s="47">
        <f t="shared" si="1"/>
        <v>8</v>
      </c>
      <c r="B19" s="82"/>
      <c r="C19" s="83"/>
      <c r="D19" s="84"/>
      <c r="E19" s="85"/>
      <c r="F19" s="86"/>
      <c r="G19" s="87"/>
      <c r="H19" s="88" t="str">
        <f t="shared" si="0"/>
        <v/>
      </c>
      <c r="I19" s="89"/>
      <c r="N19" s="47">
        <f t="shared" si="2"/>
        <v>8</v>
      </c>
      <c r="O19" s="82" t="s">
        <v>187</v>
      </c>
      <c r="P19" s="125" t="s">
        <v>134</v>
      </c>
      <c r="Q19" s="126" t="s">
        <v>130</v>
      </c>
      <c r="R19" s="127">
        <v>1</v>
      </c>
      <c r="S19" s="128" t="s">
        <v>40</v>
      </c>
      <c r="T19" s="129">
        <v>25000</v>
      </c>
      <c r="U19" s="88">
        <f t="shared" si="3"/>
        <v>25000</v>
      </c>
      <c r="V19" s="130"/>
    </row>
    <row r="20" spans="1:22" ht="16.5" customHeight="1" x14ac:dyDescent="0.55000000000000004">
      <c r="A20" s="47">
        <f t="shared" si="1"/>
        <v>9</v>
      </c>
      <c r="B20" s="82"/>
      <c r="C20" s="83"/>
      <c r="D20" s="84"/>
      <c r="E20" s="85"/>
      <c r="F20" s="86"/>
      <c r="G20" s="87"/>
      <c r="H20" s="88" t="str">
        <f t="shared" si="0"/>
        <v/>
      </c>
      <c r="I20" s="89"/>
      <c r="N20" s="47">
        <f t="shared" si="2"/>
        <v>9</v>
      </c>
      <c r="O20" s="82" t="s">
        <v>187</v>
      </c>
      <c r="P20" s="125" t="s">
        <v>134</v>
      </c>
      <c r="Q20" s="126" t="s">
        <v>131</v>
      </c>
      <c r="R20" s="127">
        <v>2</v>
      </c>
      <c r="S20" s="128" t="s">
        <v>40</v>
      </c>
      <c r="T20" s="129">
        <v>25000</v>
      </c>
      <c r="U20" s="88">
        <f t="shared" si="3"/>
        <v>50000</v>
      </c>
      <c r="V20" s="130"/>
    </row>
    <row r="21" spans="1:22" ht="16.5" customHeight="1" x14ac:dyDescent="0.55000000000000004">
      <c r="A21" s="47">
        <f t="shared" si="1"/>
        <v>10</v>
      </c>
      <c r="B21" s="82"/>
      <c r="C21" s="83"/>
      <c r="D21" s="84"/>
      <c r="E21" s="85"/>
      <c r="F21" s="86"/>
      <c r="G21" s="87"/>
      <c r="H21" s="88" t="str">
        <f t="shared" si="0"/>
        <v/>
      </c>
      <c r="I21" s="89"/>
      <c r="N21" s="47">
        <f t="shared" si="2"/>
        <v>10</v>
      </c>
      <c r="O21" s="82" t="s">
        <v>187</v>
      </c>
      <c r="P21" s="125" t="s">
        <v>134</v>
      </c>
      <c r="Q21" s="126" t="s">
        <v>132</v>
      </c>
      <c r="R21" s="127">
        <v>1</v>
      </c>
      <c r="S21" s="128" t="s">
        <v>40</v>
      </c>
      <c r="T21" s="129">
        <v>25000</v>
      </c>
      <c r="U21" s="88">
        <f t="shared" si="3"/>
        <v>25000</v>
      </c>
      <c r="V21" s="130"/>
    </row>
    <row r="22" spans="1:22" ht="16.5" customHeight="1" x14ac:dyDescent="0.55000000000000004">
      <c r="A22" s="47">
        <f t="shared" si="1"/>
        <v>11</v>
      </c>
      <c r="B22" s="82"/>
      <c r="C22" s="83"/>
      <c r="D22" s="84"/>
      <c r="E22" s="85"/>
      <c r="F22" s="86"/>
      <c r="G22" s="87"/>
      <c r="H22" s="88" t="str">
        <f t="shared" si="0"/>
        <v/>
      </c>
      <c r="I22" s="89"/>
      <c r="N22" s="47">
        <f t="shared" si="2"/>
        <v>11</v>
      </c>
      <c r="O22" s="82" t="s">
        <v>187</v>
      </c>
      <c r="P22" s="125" t="s">
        <v>134</v>
      </c>
      <c r="Q22" s="126" t="s">
        <v>133</v>
      </c>
      <c r="R22" s="127">
        <v>2</v>
      </c>
      <c r="S22" s="128" t="s">
        <v>40</v>
      </c>
      <c r="T22" s="129">
        <v>25000</v>
      </c>
      <c r="U22" s="88">
        <f t="shared" si="3"/>
        <v>50000</v>
      </c>
      <c r="V22" s="130"/>
    </row>
    <row r="23" spans="1:22" ht="16.5" customHeight="1" x14ac:dyDescent="0.55000000000000004">
      <c r="A23" s="47">
        <f t="shared" si="1"/>
        <v>12</v>
      </c>
      <c r="B23" s="82"/>
      <c r="C23" s="83"/>
      <c r="D23" s="84"/>
      <c r="E23" s="85"/>
      <c r="F23" s="86"/>
      <c r="G23" s="87"/>
      <c r="H23" s="88" t="str">
        <f t="shared" si="0"/>
        <v/>
      </c>
      <c r="I23" s="89"/>
      <c r="N23" s="47">
        <f t="shared" si="2"/>
        <v>12</v>
      </c>
      <c r="O23" s="82" t="s">
        <v>187</v>
      </c>
      <c r="P23" s="125" t="s">
        <v>134</v>
      </c>
      <c r="Q23" s="131" t="s">
        <v>135</v>
      </c>
      <c r="R23" s="132">
        <v>1</v>
      </c>
      <c r="S23" s="133" t="s">
        <v>137</v>
      </c>
      <c r="T23" s="129">
        <v>2500</v>
      </c>
      <c r="U23" s="88">
        <f t="shared" si="3"/>
        <v>2500</v>
      </c>
      <c r="V23" s="130"/>
    </row>
    <row r="24" spans="1:22" ht="16.5" customHeight="1" x14ac:dyDescent="0.55000000000000004">
      <c r="A24" s="47">
        <f t="shared" si="1"/>
        <v>13</v>
      </c>
      <c r="B24" s="82"/>
      <c r="C24" s="83"/>
      <c r="D24" s="84"/>
      <c r="E24" s="85"/>
      <c r="F24" s="86"/>
      <c r="G24" s="87"/>
      <c r="H24" s="88" t="str">
        <f t="shared" si="0"/>
        <v/>
      </c>
      <c r="I24" s="89"/>
      <c r="N24" s="47">
        <f t="shared" si="2"/>
        <v>13</v>
      </c>
      <c r="O24" s="82" t="s">
        <v>187</v>
      </c>
      <c r="P24" s="125" t="s">
        <v>134</v>
      </c>
      <c r="Q24" s="126" t="s">
        <v>136</v>
      </c>
      <c r="R24" s="127">
        <v>5</v>
      </c>
      <c r="S24" s="128" t="s">
        <v>138</v>
      </c>
      <c r="T24" s="129">
        <v>500</v>
      </c>
      <c r="U24" s="88">
        <f t="shared" si="3"/>
        <v>2500</v>
      </c>
      <c r="V24" s="130"/>
    </row>
    <row r="25" spans="1:22" ht="16.5" customHeight="1" x14ac:dyDescent="0.55000000000000004">
      <c r="A25" s="47">
        <f t="shared" si="1"/>
        <v>14</v>
      </c>
      <c r="B25" s="82"/>
      <c r="C25" s="83"/>
      <c r="D25" s="84"/>
      <c r="E25" s="85"/>
      <c r="F25" s="86"/>
      <c r="G25" s="87"/>
      <c r="H25" s="88" t="str">
        <f t="shared" si="0"/>
        <v/>
      </c>
      <c r="I25" s="89"/>
      <c r="N25" s="47">
        <f t="shared" si="2"/>
        <v>14</v>
      </c>
      <c r="O25" s="82" t="s">
        <v>187</v>
      </c>
      <c r="P25" s="125" t="s">
        <v>134</v>
      </c>
      <c r="Q25" s="126" t="s">
        <v>139</v>
      </c>
      <c r="R25" s="127">
        <v>1</v>
      </c>
      <c r="S25" s="128" t="s">
        <v>140</v>
      </c>
      <c r="T25" s="129">
        <v>25000</v>
      </c>
      <c r="U25" s="88">
        <f t="shared" si="3"/>
        <v>25000</v>
      </c>
      <c r="V25" s="130"/>
    </row>
    <row r="26" spans="1:22" ht="16.5" customHeight="1" x14ac:dyDescent="0.55000000000000004">
      <c r="A26" s="47">
        <f t="shared" si="1"/>
        <v>15</v>
      </c>
      <c r="B26" s="82"/>
      <c r="C26" s="83"/>
      <c r="D26" s="84"/>
      <c r="E26" s="85"/>
      <c r="F26" s="86"/>
      <c r="G26" s="87"/>
      <c r="H26" s="88" t="str">
        <f t="shared" si="0"/>
        <v/>
      </c>
      <c r="I26" s="89"/>
      <c r="N26" s="47">
        <f t="shared" si="2"/>
        <v>15</v>
      </c>
      <c r="O26" s="82"/>
      <c r="P26" s="125"/>
      <c r="Q26" s="126"/>
      <c r="R26" s="127"/>
      <c r="S26" s="128"/>
      <c r="T26" s="129"/>
      <c r="U26" s="88" t="str">
        <f t="shared" si="3"/>
        <v/>
      </c>
      <c r="V26" s="130"/>
    </row>
    <row r="27" spans="1:22" ht="16.5" customHeight="1" x14ac:dyDescent="0.55000000000000004">
      <c r="A27" s="47">
        <f t="shared" si="1"/>
        <v>16</v>
      </c>
      <c r="B27" s="82"/>
      <c r="C27" s="83"/>
      <c r="D27" s="84"/>
      <c r="E27" s="85"/>
      <c r="F27" s="86"/>
      <c r="G27" s="87"/>
      <c r="H27" s="88" t="str">
        <f t="shared" si="0"/>
        <v/>
      </c>
      <c r="I27" s="89"/>
      <c r="N27" s="47">
        <f t="shared" si="2"/>
        <v>16</v>
      </c>
      <c r="O27" s="82"/>
      <c r="P27" s="125"/>
      <c r="Q27" s="126"/>
      <c r="R27" s="127"/>
      <c r="S27" s="128"/>
      <c r="T27" s="129"/>
      <c r="U27" s="88" t="str">
        <f t="shared" si="3"/>
        <v/>
      </c>
      <c r="V27" s="130"/>
    </row>
    <row r="28" spans="1:22" ht="16.5" customHeight="1" x14ac:dyDescent="0.55000000000000004">
      <c r="A28" s="47">
        <f t="shared" si="1"/>
        <v>17</v>
      </c>
      <c r="B28" s="82"/>
      <c r="C28" s="83"/>
      <c r="D28" s="84"/>
      <c r="E28" s="85"/>
      <c r="F28" s="86"/>
      <c r="G28" s="87"/>
      <c r="H28" s="88" t="str">
        <f t="shared" si="0"/>
        <v/>
      </c>
      <c r="I28" s="89"/>
      <c r="N28" s="47">
        <f t="shared" si="2"/>
        <v>17</v>
      </c>
      <c r="O28" s="82" t="s">
        <v>187</v>
      </c>
      <c r="P28" s="125" t="s">
        <v>126</v>
      </c>
      <c r="Q28" s="126" t="s">
        <v>150</v>
      </c>
      <c r="R28" s="127">
        <v>50</v>
      </c>
      <c r="S28" s="128" t="s">
        <v>35</v>
      </c>
      <c r="T28" s="129">
        <v>25000</v>
      </c>
      <c r="U28" s="88">
        <f t="shared" si="3"/>
        <v>1250000</v>
      </c>
      <c r="V28" s="130"/>
    </row>
    <row r="29" spans="1:22" ht="16.5" customHeight="1" x14ac:dyDescent="0.55000000000000004">
      <c r="A29" s="47">
        <f t="shared" si="1"/>
        <v>18</v>
      </c>
      <c r="B29" s="82"/>
      <c r="C29" s="83"/>
      <c r="D29" s="84"/>
      <c r="E29" s="85"/>
      <c r="F29" s="86"/>
      <c r="G29" s="87"/>
      <c r="H29" s="88" t="str">
        <f t="shared" si="0"/>
        <v/>
      </c>
      <c r="I29" s="89"/>
      <c r="N29" s="47">
        <f t="shared" si="2"/>
        <v>18</v>
      </c>
      <c r="O29" s="82" t="s">
        <v>187</v>
      </c>
      <c r="P29" s="125" t="s">
        <v>106</v>
      </c>
      <c r="Q29" s="126" t="s">
        <v>149</v>
      </c>
      <c r="R29" s="127">
        <v>2</v>
      </c>
      <c r="S29" s="128" t="s">
        <v>40</v>
      </c>
      <c r="T29" s="129"/>
      <c r="U29" s="88" t="str">
        <f t="shared" si="3"/>
        <v/>
      </c>
      <c r="V29" s="130"/>
    </row>
    <row r="30" spans="1:22" ht="16.5" customHeight="1" x14ac:dyDescent="0.55000000000000004">
      <c r="A30" s="47">
        <f t="shared" si="1"/>
        <v>19</v>
      </c>
      <c r="B30" s="82"/>
      <c r="C30" s="83"/>
      <c r="D30" s="84"/>
      <c r="E30" s="85"/>
      <c r="F30" s="86"/>
      <c r="G30" s="87"/>
      <c r="H30" s="88" t="str">
        <f t="shared" si="0"/>
        <v/>
      </c>
      <c r="I30" s="89"/>
      <c r="N30" s="47">
        <f t="shared" si="2"/>
        <v>19</v>
      </c>
      <c r="O30" s="82" t="s">
        <v>187</v>
      </c>
      <c r="P30" s="125" t="s">
        <v>134</v>
      </c>
      <c r="Q30" s="126" t="s">
        <v>141</v>
      </c>
      <c r="R30" s="127">
        <v>4</v>
      </c>
      <c r="S30" s="128" t="s">
        <v>40</v>
      </c>
      <c r="T30" s="129"/>
      <c r="U30" s="88" t="str">
        <f t="shared" si="3"/>
        <v/>
      </c>
      <c r="V30" s="130"/>
    </row>
    <row r="31" spans="1:22" ht="16.5" customHeight="1" x14ac:dyDescent="0.55000000000000004">
      <c r="A31" s="47">
        <f t="shared" si="1"/>
        <v>20</v>
      </c>
      <c r="B31" s="82"/>
      <c r="C31" s="83"/>
      <c r="D31" s="84"/>
      <c r="E31" s="85"/>
      <c r="F31" s="86"/>
      <c r="G31" s="87"/>
      <c r="H31" s="88" t="str">
        <f t="shared" si="0"/>
        <v/>
      </c>
      <c r="I31" s="89"/>
      <c r="N31" s="47">
        <f t="shared" si="2"/>
        <v>20</v>
      </c>
      <c r="O31" s="82"/>
      <c r="P31" s="125"/>
      <c r="Q31" s="126"/>
      <c r="R31" s="127"/>
      <c r="S31" s="128"/>
      <c r="T31" s="129"/>
      <c r="U31" s="88" t="str">
        <f t="shared" si="3"/>
        <v/>
      </c>
      <c r="V31" s="130"/>
    </row>
    <row r="32" spans="1:22" ht="16.5" customHeight="1" x14ac:dyDescent="0.55000000000000004">
      <c r="A32" s="47">
        <f t="shared" si="1"/>
        <v>21</v>
      </c>
      <c r="B32" s="82"/>
      <c r="C32" s="83"/>
      <c r="D32" s="84"/>
      <c r="E32" s="85"/>
      <c r="F32" s="86"/>
      <c r="G32" s="87"/>
      <c r="H32" s="88" t="str">
        <f t="shared" si="0"/>
        <v/>
      </c>
      <c r="I32" s="89"/>
      <c r="N32" s="47">
        <f t="shared" si="2"/>
        <v>21</v>
      </c>
      <c r="O32" s="82"/>
      <c r="P32" s="125"/>
      <c r="Q32" s="126"/>
      <c r="R32" s="127"/>
      <c r="S32" s="128"/>
      <c r="T32" s="129"/>
      <c r="U32" s="88" t="str">
        <f t="shared" si="3"/>
        <v/>
      </c>
      <c r="V32" s="130"/>
    </row>
    <row r="33" spans="1:22" ht="16.5" customHeight="1" x14ac:dyDescent="0.55000000000000004">
      <c r="A33" s="47">
        <f t="shared" si="1"/>
        <v>22</v>
      </c>
      <c r="B33" s="82"/>
      <c r="C33" s="83"/>
      <c r="D33" s="84"/>
      <c r="E33" s="85"/>
      <c r="F33" s="86"/>
      <c r="G33" s="87"/>
      <c r="H33" s="88" t="str">
        <f t="shared" si="0"/>
        <v/>
      </c>
      <c r="I33" s="89"/>
      <c r="N33" s="47">
        <f t="shared" si="2"/>
        <v>22</v>
      </c>
      <c r="O33" s="82"/>
      <c r="P33" s="125"/>
      <c r="Q33" s="126"/>
      <c r="R33" s="127"/>
      <c r="S33" s="128"/>
      <c r="T33" s="129"/>
      <c r="U33" s="88" t="str">
        <f t="shared" si="3"/>
        <v/>
      </c>
      <c r="V33" s="130"/>
    </row>
    <row r="34" spans="1:22" ht="16.5" customHeight="1" x14ac:dyDescent="0.55000000000000004">
      <c r="A34" s="47">
        <f t="shared" si="1"/>
        <v>23</v>
      </c>
      <c r="B34" s="82"/>
      <c r="C34" s="83"/>
      <c r="D34" s="84"/>
      <c r="E34" s="85"/>
      <c r="F34" s="86"/>
      <c r="G34" s="87"/>
      <c r="H34" s="88" t="str">
        <f t="shared" si="0"/>
        <v/>
      </c>
      <c r="I34" s="89"/>
      <c r="N34" s="47">
        <f t="shared" si="2"/>
        <v>23</v>
      </c>
      <c r="O34" s="82"/>
      <c r="P34" s="125"/>
      <c r="Q34" s="126"/>
      <c r="R34" s="127"/>
      <c r="S34" s="128"/>
      <c r="T34" s="129"/>
      <c r="U34" s="88" t="str">
        <f t="shared" si="3"/>
        <v/>
      </c>
      <c r="V34" s="130"/>
    </row>
    <row r="35" spans="1:22" ht="16.5" customHeight="1" x14ac:dyDescent="0.55000000000000004">
      <c r="A35" s="47">
        <f t="shared" si="1"/>
        <v>24</v>
      </c>
      <c r="B35" s="82"/>
      <c r="C35" s="83"/>
      <c r="D35" s="84"/>
      <c r="E35" s="85"/>
      <c r="F35" s="86"/>
      <c r="G35" s="87"/>
      <c r="H35" s="88" t="str">
        <f t="shared" si="0"/>
        <v/>
      </c>
      <c r="I35" s="89"/>
      <c r="N35" s="47">
        <f t="shared" si="2"/>
        <v>24</v>
      </c>
      <c r="O35" s="82"/>
      <c r="P35" s="125"/>
      <c r="Q35" s="126"/>
      <c r="R35" s="127"/>
      <c r="S35" s="128"/>
      <c r="T35" s="129"/>
      <c r="U35" s="88" t="str">
        <f t="shared" si="3"/>
        <v/>
      </c>
      <c r="V35" s="130"/>
    </row>
    <row r="36" spans="1:22" ht="16.5" customHeight="1" x14ac:dyDescent="0.55000000000000004">
      <c r="A36" s="47">
        <f t="shared" si="1"/>
        <v>25</v>
      </c>
      <c r="B36" s="82"/>
      <c r="C36" s="83"/>
      <c r="D36" s="84"/>
      <c r="E36" s="85"/>
      <c r="F36" s="86"/>
      <c r="G36" s="87"/>
      <c r="H36" s="88" t="str">
        <f t="shared" si="0"/>
        <v/>
      </c>
      <c r="I36" s="89"/>
      <c r="N36" s="47">
        <f t="shared" si="2"/>
        <v>25</v>
      </c>
      <c r="O36" s="82"/>
      <c r="P36" s="125"/>
      <c r="Q36" s="126"/>
      <c r="R36" s="127"/>
      <c r="S36" s="128"/>
      <c r="T36" s="129"/>
      <c r="U36" s="88" t="str">
        <f t="shared" si="3"/>
        <v/>
      </c>
      <c r="V36" s="130"/>
    </row>
    <row r="37" spans="1:22" ht="16.5" customHeight="1" x14ac:dyDescent="0.55000000000000004">
      <c r="A37" s="47">
        <f t="shared" si="1"/>
        <v>26</v>
      </c>
      <c r="B37" s="82"/>
      <c r="C37" s="83"/>
      <c r="D37" s="84"/>
      <c r="E37" s="85"/>
      <c r="F37" s="86"/>
      <c r="G37" s="87"/>
      <c r="H37" s="88" t="str">
        <f t="shared" si="0"/>
        <v/>
      </c>
      <c r="I37" s="89"/>
      <c r="N37" s="47">
        <f t="shared" si="2"/>
        <v>26</v>
      </c>
      <c r="O37" s="82"/>
      <c r="P37" s="125"/>
      <c r="Q37" s="126"/>
      <c r="R37" s="127"/>
      <c r="S37" s="128"/>
      <c r="T37" s="129"/>
      <c r="U37" s="88" t="str">
        <f t="shared" si="3"/>
        <v/>
      </c>
      <c r="V37" s="130"/>
    </row>
    <row r="38" spans="1:22" ht="16.5" customHeight="1" x14ac:dyDescent="0.55000000000000004">
      <c r="A38" s="47">
        <f t="shared" si="1"/>
        <v>27</v>
      </c>
      <c r="B38" s="82"/>
      <c r="C38" s="83"/>
      <c r="D38" s="84"/>
      <c r="E38" s="85"/>
      <c r="F38" s="86"/>
      <c r="G38" s="87"/>
      <c r="H38" s="88" t="str">
        <f t="shared" si="0"/>
        <v/>
      </c>
      <c r="I38" s="89"/>
      <c r="N38" s="47">
        <f t="shared" si="2"/>
        <v>27</v>
      </c>
      <c r="O38" s="82"/>
      <c r="P38" s="125"/>
      <c r="Q38" s="126"/>
      <c r="R38" s="127"/>
      <c r="S38" s="128"/>
      <c r="T38" s="129"/>
      <c r="U38" s="88" t="str">
        <f t="shared" si="3"/>
        <v/>
      </c>
      <c r="V38" s="130"/>
    </row>
    <row r="39" spans="1:22" ht="16.5" customHeight="1" x14ac:dyDescent="0.55000000000000004">
      <c r="A39" s="47">
        <f t="shared" si="1"/>
        <v>28</v>
      </c>
      <c r="B39" s="82"/>
      <c r="C39" s="83"/>
      <c r="D39" s="84"/>
      <c r="E39" s="85"/>
      <c r="F39" s="86"/>
      <c r="G39" s="87"/>
      <c r="H39" s="88" t="str">
        <f t="shared" si="0"/>
        <v/>
      </c>
      <c r="I39" s="89"/>
      <c r="N39" s="47">
        <f t="shared" si="2"/>
        <v>28</v>
      </c>
      <c r="O39" s="82"/>
      <c r="P39" s="125"/>
      <c r="Q39" s="126"/>
      <c r="R39" s="127"/>
      <c r="S39" s="128"/>
      <c r="T39" s="129"/>
      <c r="U39" s="88" t="str">
        <f t="shared" si="3"/>
        <v/>
      </c>
      <c r="V39" s="130"/>
    </row>
    <row r="40" spans="1:22" ht="16.5" customHeight="1" x14ac:dyDescent="0.55000000000000004">
      <c r="A40" s="47">
        <f t="shared" si="1"/>
        <v>29</v>
      </c>
      <c r="B40" s="82"/>
      <c r="C40" s="83"/>
      <c r="D40" s="84"/>
      <c r="E40" s="85"/>
      <c r="F40" s="86"/>
      <c r="G40" s="87"/>
      <c r="H40" s="88" t="str">
        <f t="shared" si="0"/>
        <v/>
      </c>
      <c r="I40" s="89"/>
      <c r="N40" s="47">
        <f t="shared" si="2"/>
        <v>29</v>
      </c>
      <c r="O40" s="82"/>
      <c r="P40" s="125"/>
      <c r="Q40" s="126"/>
      <c r="R40" s="127"/>
      <c r="S40" s="128"/>
      <c r="T40" s="129"/>
      <c r="U40" s="88" t="str">
        <f t="shared" si="3"/>
        <v/>
      </c>
      <c r="V40" s="130"/>
    </row>
    <row r="41" spans="1:22" ht="16.5" customHeight="1" thickBot="1" x14ac:dyDescent="0.6">
      <c r="A41" s="47">
        <f t="shared" si="1"/>
        <v>30</v>
      </c>
      <c r="B41" s="82"/>
      <c r="C41" s="83"/>
      <c r="D41" s="84"/>
      <c r="E41" s="85"/>
      <c r="F41" s="86"/>
      <c r="G41" s="87"/>
      <c r="H41" s="88" t="str">
        <f t="shared" si="0"/>
        <v/>
      </c>
      <c r="I41" s="89"/>
      <c r="N41" s="47">
        <f t="shared" si="2"/>
        <v>30</v>
      </c>
      <c r="O41" s="82"/>
      <c r="P41" s="125"/>
      <c r="Q41" s="126"/>
      <c r="R41" s="127"/>
      <c r="S41" s="128"/>
      <c r="T41" s="129"/>
      <c r="U41" s="88" t="str">
        <f t="shared" si="3"/>
        <v/>
      </c>
      <c r="V41" s="130"/>
    </row>
    <row r="42" spans="1:22" ht="22.5" customHeight="1" thickBot="1" x14ac:dyDescent="0.6">
      <c r="B42" s="252" t="s">
        <v>75</v>
      </c>
      <c r="C42" s="253"/>
      <c r="D42" s="253"/>
      <c r="E42" s="90" t="s">
        <v>25</v>
      </c>
      <c r="F42" s="91" t="s">
        <v>25</v>
      </c>
      <c r="G42" s="6" t="s">
        <v>25</v>
      </c>
      <c r="H42" s="7">
        <f>SUMIF(C12:C41,"&lt;&gt;"&amp;"▲助成対象外",H12:H41)</f>
        <v>0</v>
      </c>
      <c r="I42" s="92"/>
      <c r="O42" s="252" t="s">
        <v>75</v>
      </c>
      <c r="P42" s="253"/>
      <c r="Q42" s="258"/>
      <c r="R42" s="90" t="s">
        <v>25</v>
      </c>
      <c r="S42" s="91" t="s">
        <v>25</v>
      </c>
      <c r="T42" s="6" t="s">
        <v>25</v>
      </c>
      <c r="U42" s="7">
        <f>SUMIF(P12:P41,"&lt;&gt;"&amp;"▲助成対象外",U12:U41)</f>
        <v>3695000</v>
      </c>
      <c r="V42" s="92"/>
    </row>
    <row r="43" spans="1:22" ht="22.5" customHeight="1" thickTop="1" thickBot="1" x14ac:dyDescent="0.6">
      <c r="B43" s="254" t="s">
        <v>76</v>
      </c>
      <c r="C43" s="255"/>
      <c r="D43" s="255"/>
      <c r="E43" s="93" t="s">
        <v>25</v>
      </c>
      <c r="F43" s="94" t="s">
        <v>25</v>
      </c>
      <c r="G43" s="8" t="s">
        <v>25</v>
      </c>
      <c r="H43" s="9">
        <f>SUMIF(C12:C41,"▲助成対象外",H12:H41)</f>
        <v>0</v>
      </c>
      <c r="I43" s="95"/>
      <c r="O43" s="254" t="s">
        <v>76</v>
      </c>
      <c r="P43" s="255"/>
      <c r="Q43" s="259"/>
      <c r="R43" s="93" t="s">
        <v>25</v>
      </c>
      <c r="S43" s="94" t="s">
        <v>25</v>
      </c>
      <c r="T43" s="8" t="s">
        <v>25</v>
      </c>
      <c r="U43" s="9">
        <f>SUMIF(P12:P41,"▲助成対象外",U12:U41)</f>
        <v>110000</v>
      </c>
      <c r="V43" s="95"/>
    </row>
    <row r="44" spans="1:22" ht="13.4" customHeight="1" x14ac:dyDescent="0.55000000000000004">
      <c r="P44" s="77"/>
      <c r="R44" s="73"/>
      <c r="T44" s="5"/>
      <c r="U44" s="5"/>
      <c r="V44" s="47"/>
    </row>
    <row r="46" spans="1:22" ht="21" customHeight="1" x14ac:dyDescent="0.55000000000000004">
      <c r="B46" s="47" t="str">
        <f>$B$8</f>
        <v>内訳明細表</v>
      </c>
      <c r="C46" s="98"/>
      <c r="D46" s="241" t="str">
        <f>$D$8</f>
        <v>ゼロエミビル化設備導入支援</v>
      </c>
      <c r="E46" s="242"/>
      <c r="F46" s="242"/>
      <c r="G46" s="242"/>
      <c r="H46" s="80" t="s">
        <v>26</v>
      </c>
      <c r="K46" s="78"/>
    </row>
    <row r="47" spans="1:22" ht="13.4" customHeight="1" x14ac:dyDescent="0.55000000000000004">
      <c r="D47" s="243"/>
      <c r="E47" s="243"/>
      <c r="F47" s="243"/>
      <c r="G47" s="243"/>
      <c r="H47" s="243"/>
    </row>
    <row r="48" spans="1:22" ht="13.4" customHeight="1" x14ac:dyDescent="0.55000000000000004">
      <c r="A48" s="81" t="s">
        <v>19</v>
      </c>
      <c r="B48" s="244" t="s">
        <v>190</v>
      </c>
      <c r="C48" s="244" t="s">
        <v>100</v>
      </c>
      <c r="D48" s="244" t="s">
        <v>20</v>
      </c>
      <c r="E48" s="245" t="s">
        <v>6</v>
      </c>
      <c r="F48" s="244" t="s">
        <v>101</v>
      </c>
      <c r="G48" s="246" t="s">
        <v>21</v>
      </c>
      <c r="H48" s="246" t="s">
        <v>22</v>
      </c>
      <c r="I48" s="244" t="s">
        <v>23</v>
      </c>
    </row>
    <row r="49" spans="1:15" ht="13.4" customHeight="1" x14ac:dyDescent="0.55000000000000004">
      <c r="A49" s="81" t="s">
        <v>24</v>
      </c>
      <c r="B49" s="244"/>
      <c r="C49" s="244"/>
      <c r="D49" s="244"/>
      <c r="E49" s="245"/>
      <c r="F49" s="244"/>
      <c r="G49" s="247"/>
      <c r="H49" s="247"/>
      <c r="I49" s="244"/>
    </row>
    <row r="50" spans="1:15" ht="16.5" customHeight="1" x14ac:dyDescent="0.55000000000000004">
      <c r="A50" s="47">
        <f>ROW()-3-8*2</f>
        <v>31</v>
      </c>
      <c r="B50" s="82"/>
      <c r="C50" s="83"/>
      <c r="D50" s="84"/>
      <c r="E50" s="85"/>
      <c r="F50" s="86"/>
      <c r="G50" s="87"/>
      <c r="H50" s="88"/>
      <c r="I50" s="89"/>
    </row>
    <row r="51" spans="1:15" ht="16.5" customHeight="1" x14ac:dyDescent="0.55000000000000004">
      <c r="A51" s="47">
        <f t="shared" ref="A51:A79" si="4">ROW()-3-8*2</f>
        <v>32</v>
      </c>
      <c r="B51" s="82"/>
      <c r="C51" s="83"/>
      <c r="D51" s="84"/>
      <c r="E51" s="85"/>
      <c r="F51" s="86"/>
      <c r="G51" s="87"/>
      <c r="H51" s="88"/>
      <c r="I51" s="89"/>
    </row>
    <row r="52" spans="1:15" ht="16.5" customHeight="1" x14ac:dyDescent="0.55000000000000004">
      <c r="A52" s="47">
        <f t="shared" si="4"/>
        <v>33</v>
      </c>
      <c r="B52" s="82"/>
      <c r="C52" s="83"/>
      <c r="D52" s="84"/>
      <c r="E52" s="85"/>
      <c r="F52" s="86"/>
      <c r="G52" s="87"/>
      <c r="H52" s="88"/>
      <c r="I52" s="89"/>
      <c r="O52" s="146">
        <f ca="1">共通様式の２設計支援!H42+共通様式の２設計支援!H80+共通様式の２設計支援!H118+共通様式の２設計支援!H156+共通様式の２設計支援!H194+共通様式の２設計支援!H232+共通様式の２設計支援!H270+共通様式の２設計支援!H308+共通様式の２設計支援!H346+共通様式の２設計支援!H384</f>
        <v>0</v>
      </c>
    </row>
    <row r="53" spans="1:15" ht="16.5" customHeight="1" x14ac:dyDescent="0.55000000000000004">
      <c r="A53" s="47">
        <f t="shared" si="4"/>
        <v>34</v>
      </c>
      <c r="B53" s="82"/>
      <c r="C53" s="83"/>
      <c r="D53" s="84"/>
      <c r="E53" s="85"/>
      <c r="F53" s="86"/>
      <c r="G53" s="87"/>
      <c r="H53" s="88" t="str">
        <f t="shared" ref="H53:H79" si="5">IF(E53*G53=0,"",ROUND(E53*G53,0))</f>
        <v/>
      </c>
      <c r="I53" s="89"/>
    </row>
    <row r="54" spans="1:15" ht="16.5" customHeight="1" x14ac:dyDescent="0.55000000000000004">
      <c r="A54" s="47">
        <f t="shared" si="4"/>
        <v>35</v>
      </c>
      <c r="B54" s="82"/>
      <c r="C54" s="83"/>
      <c r="D54" s="84"/>
      <c r="E54" s="85"/>
      <c r="F54" s="86"/>
      <c r="G54" s="87"/>
      <c r="H54" s="88" t="str">
        <f t="shared" si="5"/>
        <v/>
      </c>
      <c r="I54" s="89"/>
    </row>
    <row r="55" spans="1:15" ht="16.5" customHeight="1" x14ac:dyDescent="0.55000000000000004">
      <c r="A55" s="47">
        <f t="shared" si="4"/>
        <v>36</v>
      </c>
      <c r="B55" s="82"/>
      <c r="C55" s="83"/>
      <c r="D55" s="84"/>
      <c r="E55" s="85"/>
      <c r="F55" s="86"/>
      <c r="G55" s="87"/>
      <c r="H55" s="88" t="str">
        <f t="shared" si="5"/>
        <v/>
      </c>
      <c r="I55" s="89"/>
    </row>
    <row r="56" spans="1:15" ht="16.5" customHeight="1" x14ac:dyDescent="0.55000000000000004">
      <c r="A56" s="47">
        <f t="shared" si="4"/>
        <v>37</v>
      </c>
      <c r="B56" s="82"/>
      <c r="C56" s="83"/>
      <c r="D56" s="84"/>
      <c r="E56" s="85"/>
      <c r="F56" s="86"/>
      <c r="G56" s="87"/>
      <c r="H56" s="88" t="str">
        <f t="shared" si="5"/>
        <v/>
      </c>
      <c r="I56" s="89"/>
    </row>
    <row r="57" spans="1:15" ht="16.5" customHeight="1" x14ac:dyDescent="0.55000000000000004">
      <c r="A57" s="47">
        <f t="shared" si="4"/>
        <v>38</v>
      </c>
      <c r="B57" s="82"/>
      <c r="C57" s="83"/>
      <c r="D57" s="84"/>
      <c r="E57" s="85"/>
      <c r="F57" s="86"/>
      <c r="G57" s="87"/>
      <c r="H57" s="88" t="str">
        <f t="shared" si="5"/>
        <v/>
      </c>
      <c r="I57" s="89"/>
    </row>
    <row r="58" spans="1:15" ht="16.5" customHeight="1" x14ac:dyDescent="0.55000000000000004">
      <c r="A58" s="47">
        <f t="shared" si="4"/>
        <v>39</v>
      </c>
      <c r="B58" s="82"/>
      <c r="C58" s="83"/>
      <c r="D58" s="84"/>
      <c r="E58" s="85"/>
      <c r="F58" s="86"/>
      <c r="G58" s="87"/>
      <c r="H58" s="88" t="str">
        <f t="shared" si="5"/>
        <v/>
      </c>
      <c r="I58" s="89"/>
    </row>
    <row r="59" spans="1:15" ht="16.5" customHeight="1" x14ac:dyDescent="0.55000000000000004">
      <c r="A59" s="47">
        <f t="shared" si="4"/>
        <v>40</v>
      </c>
      <c r="B59" s="82"/>
      <c r="C59" s="83"/>
      <c r="D59" s="84"/>
      <c r="E59" s="85"/>
      <c r="F59" s="86"/>
      <c r="G59" s="87"/>
      <c r="H59" s="88" t="str">
        <f t="shared" si="5"/>
        <v/>
      </c>
      <c r="I59" s="89"/>
    </row>
    <row r="60" spans="1:15" ht="16.5" customHeight="1" x14ac:dyDescent="0.55000000000000004">
      <c r="A60" s="47">
        <f t="shared" si="4"/>
        <v>41</v>
      </c>
      <c r="B60" s="82"/>
      <c r="C60" s="83"/>
      <c r="D60" s="84"/>
      <c r="E60" s="85"/>
      <c r="F60" s="86"/>
      <c r="G60" s="87"/>
      <c r="H60" s="88" t="str">
        <f t="shared" si="5"/>
        <v/>
      </c>
      <c r="I60" s="89"/>
    </row>
    <row r="61" spans="1:15" ht="16.5" customHeight="1" x14ac:dyDescent="0.55000000000000004">
      <c r="A61" s="47">
        <f t="shared" si="4"/>
        <v>42</v>
      </c>
      <c r="B61" s="82"/>
      <c r="C61" s="83"/>
      <c r="D61" s="84"/>
      <c r="E61" s="85"/>
      <c r="F61" s="86"/>
      <c r="G61" s="87"/>
      <c r="H61" s="88" t="str">
        <f t="shared" si="5"/>
        <v/>
      </c>
      <c r="I61" s="89"/>
    </row>
    <row r="62" spans="1:15" ht="16.5" customHeight="1" x14ac:dyDescent="0.55000000000000004">
      <c r="A62" s="47">
        <f t="shared" si="4"/>
        <v>43</v>
      </c>
      <c r="B62" s="82"/>
      <c r="C62" s="83"/>
      <c r="D62" s="84"/>
      <c r="E62" s="85"/>
      <c r="F62" s="86"/>
      <c r="G62" s="87"/>
      <c r="H62" s="88" t="str">
        <f t="shared" si="5"/>
        <v/>
      </c>
      <c r="I62" s="89"/>
    </row>
    <row r="63" spans="1:15" ht="16.5" customHeight="1" x14ac:dyDescent="0.55000000000000004">
      <c r="A63" s="47">
        <f t="shared" si="4"/>
        <v>44</v>
      </c>
      <c r="B63" s="82"/>
      <c r="C63" s="83"/>
      <c r="D63" s="84"/>
      <c r="E63" s="85"/>
      <c r="F63" s="86"/>
      <c r="G63" s="87"/>
      <c r="H63" s="88" t="str">
        <f t="shared" si="5"/>
        <v/>
      </c>
      <c r="I63" s="89"/>
    </row>
    <row r="64" spans="1:15" ht="16.5" customHeight="1" x14ac:dyDescent="0.55000000000000004">
      <c r="A64" s="47">
        <f t="shared" si="4"/>
        <v>45</v>
      </c>
      <c r="B64" s="82"/>
      <c r="C64" s="83"/>
      <c r="D64" s="84"/>
      <c r="E64" s="85"/>
      <c r="F64" s="86"/>
      <c r="G64" s="87"/>
      <c r="H64" s="88" t="str">
        <f t="shared" si="5"/>
        <v/>
      </c>
      <c r="I64" s="89"/>
    </row>
    <row r="65" spans="1:9" ht="16.5" customHeight="1" x14ac:dyDescent="0.55000000000000004">
      <c r="A65" s="47">
        <f t="shared" si="4"/>
        <v>46</v>
      </c>
      <c r="B65" s="82"/>
      <c r="C65" s="83"/>
      <c r="D65" s="84"/>
      <c r="E65" s="85"/>
      <c r="F65" s="86"/>
      <c r="G65" s="87"/>
      <c r="H65" s="88" t="str">
        <f t="shared" si="5"/>
        <v/>
      </c>
      <c r="I65" s="89"/>
    </row>
    <row r="66" spans="1:9" ht="16.5" customHeight="1" x14ac:dyDescent="0.55000000000000004">
      <c r="A66" s="47">
        <f t="shared" si="4"/>
        <v>47</v>
      </c>
      <c r="B66" s="82"/>
      <c r="C66" s="83"/>
      <c r="D66" s="84"/>
      <c r="E66" s="85"/>
      <c r="F66" s="86"/>
      <c r="G66" s="87"/>
      <c r="H66" s="88" t="str">
        <f t="shared" si="5"/>
        <v/>
      </c>
      <c r="I66" s="89"/>
    </row>
    <row r="67" spans="1:9" ht="16.5" customHeight="1" x14ac:dyDescent="0.55000000000000004">
      <c r="A67" s="47">
        <f t="shared" si="4"/>
        <v>48</v>
      </c>
      <c r="B67" s="82"/>
      <c r="C67" s="83"/>
      <c r="D67" s="84"/>
      <c r="E67" s="85"/>
      <c r="F67" s="86"/>
      <c r="G67" s="87"/>
      <c r="H67" s="88" t="str">
        <f t="shared" si="5"/>
        <v/>
      </c>
      <c r="I67" s="89"/>
    </row>
    <row r="68" spans="1:9" ht="16.5" customHeight="1" x14ac:dyDescent="0.55000000000000004">
      <c r="A68" s="47">
        <f t="shared" si="4"/>
        <v>49</v>
      </c>
      <c r="B68" s="82"/>
      <c r="C68" s="83"/>
      <c r="D68" s="84"/>
      <c r="E68" s="85"/>
      <c r="F68" s="86"/>
      <c r="G68" s="87"/>
      <c r="H68" s="88" t="str">
        <f t="shared" si="5"/>
        <v/>
      </c>
      <c r="I68" s="89"/>
    </row>
    <row r="69" spans="1:9" ht="16.5" customHeight="1" x14ac:dyDescent="0.55000000000000004">
      <c r="A69" s="47">
        <f t="shared" si="4"/>
        <v>50</v>
      </c>
      <c r="B69" s="82"/>
      <c r="C69" s="83"/>
      <c r="D69" s="84"/>
      <c r="E69" s="85"/>
      <c r="F69" s="86"/>
      <c r="G69" s="87"/>
      <c r="H69" s="88" t="str">
        <f t="shared" si="5"/>
        <v/>
      </c>
      <c r="I69" s="89"/>
    </row>
    <row r="70" spans="1:9" ht="16.5" customHeight="1" x14ac:dyDescent="0.55000000000000004">
      <c r="A70" s="47">
        <f t="shared" si="4"/>
        <v>51</v>
      </c>
      <c r="B70" s="82"/>
      <c r="C70" s="83"/>
      <c r="D70" s="84"/>
      <c r="E70" s="85"/>
      <c r="F70" s="86"/>
      <c r="G70" s="87"/>
      <c r="H70" s="88" t="str">
        <f t="shared" si="5"/>
        <v/>
      </c>
      <c r="I70" s="89"/>
    </row>
    <row r="71" spans="1:9" ht="16.5" customHeight="1" x14ac:dyDescent="0.55000000000000004">
      <c r="A71" s="47">
        <f t="shared" si="4"/>
        <v>52</v>
      </c>
      <c r="B71" s="82"/>
      <c r="C71" s="83"/>
      <c r="D71" s="84"/>
      <c r="E71" s="85"/>
      <c r="F71" s="86"/>
      <c r="G71" s="87"/>
      <c r="H71" s="88" t="str">
        <f t="shared" si="5"/>
        <v/>
      </c>
      <c r="I71" s="89"/>
    </row>
    <row r="72" spans="1:9" ht="16.5" customHeight="1" x14ac:dyDescent="0.55000000000000004">
      <c r="A72" s="47">
        <f t="shared" si="4"/>
        <v>53</v>
      </c>
      <c r="B72" s="82"/>
      <c r="C72" s="83"/>
      <c r="D72" s="84"/>
      <c r="E72" s="85"/>
      <c r="F72" s="86"/>
      <c r="G72" s="87"/>
      <c r="H72" s="88" t="str">
        <f t="shared" si="5"/>
        <v/>
      </c>
      <c r="I72" s="89"/>
    </row>
    <row r="73" spans="1:9" ht="16.5" customHeight="1" x14ac:dyDescent="0.55000000000000004">
      <c r="A73" s="47">
        <f t="shared" si="4"/>
        <v>54</v>
      </c>
      <c r="B73" s="82"/>
      <c r="C73" s="83"/>
      <c r="D73" s="84"/>
      <c r="E73" s="85"/>
      <c r="F73" s="86"/>
      <c r="G73" s="87"/>
      <c r="H73" s="88" t="str">
        <f t="shared" si="5"/>
        <v/>
      </c>
      <c r="I73" s="89"/>
    </row>
    <row r="74" spans="1:9" ht="16.5" customHeight="1" x14ac:dyDescent="0.55000000000000004">
      <c r="A74" s="47">
        <f t="shared" si="4"/>
        <v>55</v>
      </c>
      <c r="B74" s="82"/>
      <c r="C74" s="83"/>
      <c r="D74" s="84"/>
      <c r="E74" s="85"/>
      <c r="F74" s="86"/>
      <c r="G74" s="87"/>
      <c r="H74" s="88" t="str">
        <f t="shared" si="5"/>
        <v/>
      </c>
      <c r="I74" s="89"/>
    </row>
    <row r="75" spans="1:9" ht="16.5" customHeight="1" x14ac:dyDescent="0.55000000000000004">
      <c r="A75" s="47">
        <f t="shared" si="4"/>
        <v>56</v>
      </c>
      <c r="B75" s="82"/>
      <c r="C75" s="83"/>
      <c r="D75" s="84"/>
      <c r="E75" s="85"/>
      <c r="F75" s="86"/>
      <c r="G75" s="87"/>
      <c r="H75" s="88" t="str">
        <f t="shared" si="5"/>
        <v/>
      </c>
      <c r="I75" s="89"/>
    </row>
    <row r="76" spans="1:9" ht="16.5" customHeight="1" x14ac:dyDescent="0.55000000000000004">
      <c r="A76" s="47">
        <f t="shared" si="4"/>
        <v>57</v>
      </c>
      <c r="B76" s="82"/>
      <c r="C76" s="83"/>
      <c r="D76" s="84"/>
      <c r="E76" s="85"/>
      <c r="F76" s="86"/>
      <c r="G76" s="87"/>
      <c r="H76" s="88" t="str">
        <f t="shared" si="5"/>
        <v/>
      </c>
      <c r="I76" s="89"/>
    </row>
    <row r="77" spans="1:9" ht="16.5" customHeight="1" x14ac:dyDescent="0.55000000000000004">
      <c r="A77" s="47">
        <f t="shared" si="4"/>
        <v>58</v>
      </c>
      <c r="B77" s="82"/>
      <c r="C77" s="83"/>
      <c r="D77" s="84"/>
      <c r="E77" s="85"/>
      <c r="F77" s="86"/>
      <c r="G77" s="87"/>
      <c r="H77" s="88" t="str">
        <f t="shared" si="5"/>
        <v/>
      </c>
      <c r="I77" s="89"/>
    </row>
    <row r="78" spans="1:9" ht="16.5" customHeight="1" x14ac:dyDescent="0.55000000000000004">
      <c r="A78" s="47">
        <f t="shared" si="4"/>
        <v>59</v>
      </c>
      <c r="B78" s="82"/>
      <c r="C78" s="83"/>
      <c r="D78" s="84"/>
      <c r="E78" s="85"/>
      <c r="F78" s="86"/>
      <c r="G78" s="87"/>
      <c r="H78" s="88" t="str">
        <f t="shared" si="5"/>
        <v/>
      </c>
      <c r="I78" s="89"/>
    </row>
    <row r="79" spans="1:9" ht="16.5" customHeight="1" thickBot="1" x14ac:dyDescent="0.6">
      <c r="A79" s="47">
        <f t="shared" si="4"/>
        <v>60</v>
      </c>
      <c r="B79" s="82"/>
      <c r="C79" s="83"/>
      <c r="D79" s="84"/>
      <c r="E79" s="85"/>
      <c r="F79" s="86"/>
      <c r="G79" s="87"/>
      <c r="H79" s="88" t="str">
        <f t="shared" si="5"/>
        <v/>
      </c>
      <c r="I79" s="89"/>
    </row>
    <row r="80" spans="1:9" ht="22.5" customHeight="1" thickBot="1" x14ac:dyDescent="0.6">
      <c r="B80" s="252" t="s">
        <v>77</v>
      </c>
      <c r="C80" s="253"/>
      <c r="D80" s="253"/>
      <c r="E80" s="90" t="s">
        <v>25</v>
      </c>
      <c r="F80" s="91" t="s">
        <v>25</v>
      </c>
      <c r="G80" s="6" t="s">
        <v>25</v>
      </c>
      <c r="H80" s="7">
        <f>SUMIF(C50:C79,"&lt;&gt;"&amp;"▲助成対象外",H50:H79)</f>
        <v>0</v>
      </c>
      <c r="I80" s="92"/>
    </row>
    <row r="81" spans="1:13" ht="22.5" customHeight="1" thickTop="1" thickBot="1" x14ac:dyDescent="0.6">
      <c r="B81" s="254" t="s">
        <v>78</v>
      </c>
      <c r="C81" s="255"/>
      <c r="D81" s="255"/>
      <c r="E81" s="93" t="s">
        <v>25</v>
      </c>
      <c r="F81" s="94" t="s">
        <v>25</v>
      </c>
      <c r="G81" s="8" t="s">
        <v>25</v>
      </c>
      <c r="H81" s="9">
        <f>SUMIF(C50:C79,"▲助成対象外",H50:H79)</f>
        <v>0</v>
      </c>
      <c r="I81" s="95"/>
    </row>
    <row r="82" spans="1:13" ht="13.4" customHeight="1" x14ac:dyDescent="0.55000000000000004"/>
    <row r="84" spans="1:13" ht="19.5" customHeight="1" x14ac:dyDescent="0.55000000000000004">
      <c r="B84" s="47" t="str">
        <f>$B$8</f>
        <v>内訳明細表</v>
      </c>
      <c r="C84" s="98"/>
      <c r="D84" s="241" t="str">
        <f>$D$8</f>
        <v>ゼロエミビル化設備導入支援</v>
      </c>
      <c r="E84" s="242"/>
      <c r="F84" s="242"/>
      <c r="G84" s="242"/>
      <c r="H84" s="80" t="s">
        <v>27</v>
      </c>
      <c r="K84" s="78"/>
      <c r="M84" s="77"/>
    </row>
    <row r="85" spans="1:13" ht="13.4" customHeight="1" x14ac:dyDescent="0.55000000000000004">
      <c r="D85" s="243"/>
      <c r="E85" s="243"/>
      <c r="F85" s="243"/>
      <c r="G85" s="243"/>
      <c r="H85" s="243"/>
    </row>
    <row r="86" spans="1:13" ht="13.4" customHeight="1" x14ac:dyDescent="0.55000000000000004">
      <c r="A86" s="81" t="s">
        <v>19</v>
      </c>
      <c r="B86" s="244" t="s">
        <v>190</v>
      </c>
      <c r="C86" s="244" t="s">
        <v>100</v>
      </c>
      <c r="D86" s="244" t="s">
        <v>20</v>
      </c>
      <c r="E86" s="245" t="s">
        <v>6</v>
      </c>
      <c r="F86" s="244" t="s">
        <v>101</v>
      </c>
      <c r="G86" s="246" t="s">
        <v>21</v>
      </c>
      <c r="H86" s="246" t="s">
        <v>22</v>
      </c>
      <c r="I86" s="244" t="s">
        <v>23</v>
      </c>
    </row>
    <row r="87" spans="1:13" ht="13.4" customHeight="1" x14ac:dyDescent="0.55000000000000004">
      <c r="A87" s="81" t="s">
        <v>24</v>
      </c>
      <c r="B87" s="244"/>
      <c r="C87" s="244"/>
      <c r="D87" s="244"/>
      <c r="E87" s="245"/>
      <c r="F87" s="244"/>
      <c r="G87" s="247"/>
      <c r="H87" s="247"/>
      <c r="I87" s="244"/>
    </row>
    <row r="88" spans="1:13" ht="16.5" customHeight="1" x14ac:dyDescent="0.55000000000000004">
      <c r="A88" s="47">
        <f>ROW()-3-8*3</f>
        <v>61</v>
      </c>
      <c r="B88" s="82"/>
      <c r="C88" s="83"/>
      <c r="D88" s="84"/>
      <c r="E88" s="85"/>
      <c r="F88" s="86"/>
      <c r="G88" s="87"/>
      <c r="H88" s="88"/>
      <c r="I88" s="89"/>
    </row>
    <row r="89" spans="1:13" ht="16.5" customHeight="1" x14ac:dyDescent="0.55000000000000004">
      <c r="A89" s="47">
        <f t="shared" ref="A89:A117" si="6">ROW()-3-8*3</f>
        <v>62</v>
      </c>
      <c r="B89" s="82"/>
      <c r="C89" s="83"/>
      <c r="D89" s="84"/>
      <c r="E89" s="85"/>
      <c r="F89" s="86"/>
      <c r="G89" s="87"/>
      <c r="H89" s="88"/>
      <c r="I89" s="89"/>
    </row>
    <row r="90" spans="1:13" ht="16.5" customHeight="1" x14ac:dyDescent="0.55000000000000004">
      <c r="A90" s="47">
        <f t="shared" si="6"/>
        <v>63</v>
      </c>
      <c r="B90" s="82"/>
      <c r="C90" s="83"/>
      <c r="D90" s="84"/>
      <c r="E90" s="85"/>
      <c r="F90" s="86"/>
      <c r="G90" s="87"/>
      <c r="H90" s="88"/>
      <c r="I90" s="89"/>
    </row>
    <row r="91" spans="1:13" ht="16.5" customHeight="1" x14ac:dyDescent="0.55000000000000004">
      <c r="A91" s="47">
        <f t="shared" si="6"/>
        <v>64</v>
      </c>
      <c r="B91" s="82"/>
      <c r="C91" s="83"/>
      <c r="D91" s="84"/>
      <c r="E91" s="85"/>
      <c r="F91" s="86"/>
      <c r="G91" s="87"/>
      <c r="H91" s="88" t="str">
        <f t="shared" ref="H91:H117" si="7">IF(E91*G91=0,"",ROUND(E91*G91,0))</f>
        <v/>
      </c>
      <c r="I91" s="89"/>
    </row>
    <row r="92" spans="1:13" ht="16.5" customHeight="1" x14ac:dyDescent="0.55000000000000004">
      <c r="A92" s="47">
        <f t="shared" si="6"/>
        <v>65</v>
      </c>
      <c r="B92" s="82"/>
      <c r="C92" s="83"/>
      <c r="D92" s="84"/>
      <c r="E92" s="85"/>
      <c r="F92" s="86"/>
      <c r="G92" s="87"/>
      <c r="H92" s="88" t="str">
        <f t="shared" si="7"/>
        <v/>
      </c>
      <c r="I92" s="89"/>
    </row>
    <row r="93" spans="1:13" ht="16.5" customHeight="1" x14ac:dyDescent="0.55000000000000004">
      <c r="A93" s="47">
        <f t="shared" si="6"/>
        <v>66</v>
      </c>
      <c r="B93" s="82"/>
      <c r="C93" s="83"/>
      <c r="D93" s="84"/>
      <c r="E93" s="85"/>
      <c r="F93" s="86"/>
      <c r="G93" s="87"/>
      <c r="H93" s="88" t="str">
        <f t="shared" si="7"/>
        <v/>
      </c>
      <c r="I93" s="89"/>
    </row>
    <row r="94" spans="1:13" ht="16.5" customHeight="1" x14ac:dyDescent="0.55000000000000004">
      <c r="A94" s="47">
        <f t="shared" si="6"/>
        <v>67</v>
      </c>
      <c r="B94" s="82"/>
      <c r="C94" s="83"/>
      <c r="D94" s="84"/>
      <c r="E94" s="85"/>
      <c r="F94" s="86"/>
      <c r="G94" s="87"/>
      <c r="H94" s="88" t="str">
        <f t="shared" si="7"/>
        <v/>
      </c>
      <c r="I94" s="89"/>
    </row>
    <row r="95" spans="1:13" ht="16.5" customHeight="1" x14ac:dyDescent="0.55000000000000004">
      <c r="A95" s="47">
        <f t="shared" si="6"/>
        <v>68</v>
      </c>
      <c r="B95" s="82"/>
      <c r="C95" s="83"/>
      <c r="D95" s="84"/>
      <c r="E95" s="85"/>
      <c r="F95" s="86"/>
      <c r="G95" s="87"/>
      <c r="H95" s="88" t="str">
        <f t="shared" si="7"/>
        <v/>
      </c>
      <c r="I95" s="89"/>
    </row>
    <row r="96" spans="1:13" ht="16.5" customHeight="1" x14ac:dyDescent="0.55000000000000004">
      <c r="A96" s="47">
        <f t="shared" si="6"/>
        <v>69</v>
      </c>
      <c r="B96" s="82"/>
      <c r="C96" s="83"/>
      <c r="D96" s="84"/>
      <c r="E96" s="85"/>
      <c r="F96" s="86"/>
      <c r="G96" s="87"/>
      <c r="H96" s="88" t="str">
        <f t="shared" si="7"/>
        <v/>
      </c>
      <c r="I96" s="89"/>
    </row>
    <row r="97" spans="1:9" ht="16.5" customHeight="1" x14ac:dyDescent="0.55000000000000004">
      <c r="A97" s="47">
        <f t="shared" si="6"/>
        <v>70</v>
      </c>
      <c r="B97" s="82"/>
      <c r="C97" s="83"/>
      <c r="D97" s="84"/>
      <c r="E97" s="85"/>
      <c r="F97" s="86"/>
      <c r="G97" s="87"/>
      <c r="H97" s="88" t="str">
        <f t="shared" si="7"/>
        <v/>
      </c>
      <c r="I97" s="89"/>
    </row>
    <row r="98" spans="1:9" ht="16.5" customHeight="1" x14ac:dyDescent="0.55000000000000004">
      <c r="A98" s="47">
        <f t="shared" si="6"/>
        <v>71</v>
      </c>
      <c r="B98" s="82"/>
      <c r="C98" s="83"/>
      <c r="D98" s="84"/>
      <c r="E98" s="85"/>
      <c r="F98" s="86"/>
      <c r="G98" s="87"/>
      <c r="H98" s="88" t="str">
        <f t="shared" si="7"/>
        <v/>
      </c>
      <c r="I98" s="89"/>
    </row>
    <row r="99" spans="1:9" ht="16.5" customHeight="1" x14ac:dyDescent="0.55000000000000004">
      <c r="A99" s="47">
        <f t="shared" si="6"/>
        <v>72</v>
      </c>
      <c r="B99" s="82"/>
      <c r="C99" s="83"/>
      <c r="D99" s="84"/>
      <c r="E99" s="85"/>
      <c r="F99" s="86"/>
      <c r="G99" s="87"/>
      <c r="H99" s="88" t="str">
        <f t="shared" si="7"/>
        <v/>
      </c>
      <c r="I99" s="89"/>
    </row>
    <row r="100" spans="1:9" ht="16.5" customHeight="1" x14ac:dyDescent="0.55000000000000004">
      <c r="A100" s="47">
        <f t="shared" si="6"/>
        <v>73</v>
      </c>
      <c r="B100" s="82"/>
      <c r="C100" s="83"/>
      <c r="D100" s="84"/>
      <c r="E100" s="85"/>
      <c r="F100" s="86"/>
      <c r="G100" s="87"/>
      <c r="H100" s="88" t="str">
        <f t="shared" si="7"/>
        <v/>
      </c>
      <c r="I100" s="89"/>
    </row>
    <row r="101" spans="1:9" ht="16.5" customHeight="1" x14ac:dyDescent="0.55000000000000004">
      <c r="A101" s="47">
        <f t="shared" si="6"/>
        <v>74</v>
      </c>
      <c r="B101" s="82"/>
      <c r="C101" s="83"/>
      <c r="D101" s="84"/>
      <c r="E101" s="85"/>
      <c r="F101" s="86"/>
      <c r="G101" s="87"/>
      <c r="H101" s="88" t="str">
        <f t="shared" si="7"/>
        <v/>
      </c>
      <c r="I101" s="89"/>
    </row>
    <row r="102" spans="1:9" ht="16.5" customHeight="1" x14ac:dyDescent="0.55000000000000004">
      <c r="A102" s="47">
        <f t="shared" si="6"/>
        <v>75</v>
      </c>
      <c r="B102" s="82"/>
      <c r="C102" s="83"/>
      <c r="D102" s="84"/>
      <c r="E102" s="85"/>
      <c r="F102" s="86"/>
      <c r="G102" s="87"/>
      <c r="H102" s="88" t="str">
        <f t="shared" si="7"/>
        <v/>
      </c>
      <c r="I102" s="89"/>
    </row>
    <row r="103" spans="1:9" ht="16.5" customHeight="1" x14ac:dyDescent="0.55000000000000004">
      <c r="A103" s="47">
        <f t="shared" si="6"/>
        <v>76</v>
      </c>
      <c r="B103" s="82"/>
      <c r="C103" s="83"/>
      <c r="D103" s="84"/>
      <c r="E103" s="85"/>
      <c r="F103" s="86"/>
      <c r="G103" s="87"/>
      <c r="H103" s="88" t="str">
        <f t="shared" si="7"/>
        <v/>
      </c>
      <c r="I103" s="89"/>
    </row>
    <row r="104" spans="1:9" ht="16.5" customHeight="1" x14ac:dyDescent="0.55000000000000004">
      <c r="A104" s="47">
        <f t="shared" si="6"/>
        <v>77</v>
      </c>
      <c r="B104" s="82"/>
      <c r="C104" s="83"/>
      <c r="D104" s="84"/>
      <c r="E104" s="85"/>
      <c r="F104" s="86"/>
      <c r="G104" s="87"/>
      <c r="H104" s="88" t="str">
        <f t="shared" si="7"/>
        <v/>
      </c>
      <c r="I104" s="89"/>
    </row>
    <row r="105" spans="1:9" ht="16.5" customHeight="1" x14ac:dyDescent="0.55000000000000004">
      <c r="A105" s="47">
        <f t="shared" si="6"/>
        <v>78</v>
      </c>
      <c r="B105" s="82"/>
      <c r="C105" s="83"/>
      <c r="D105" s="84"/>
      <c r="E105" s="85"/>
      <c r="F105" s="86"/>
      <c r="G105" s="87"/>
      <c r="H105" s="88" t="str">
        <f t="shared" si="7"/>
        <v/>
      </c>
      <c r="I105" s="89"/>
    </row>
    <row r="106" spans="1:9" ht="16.5" customHeight="1" x14ac:dyDescent="0.55000000000000004">
      <c r="A106" s="47">
        <f t="shared" si="6"/>
        <v>79</v>
      </c>
      <c r="B106" s="82"/>
      <c r="C106" s="83"/>
      <c r="D106" s="84"/>
      <c r="E106" s="85"/>
      <c r="F106" s="86"/>
      <c r="G106" s="87"/>
      <c r="H106" s="88" t="str">
        <f t="shared" si="7"/>
        <v/>
      </c>
      <c r="I106" s="89"/>
    </row>
    <row r="107" spans="1:9" ht="16.5" customHeight="1" x14ac:dyDescent="0.55000000000000004">
      <c r="A107" s="47">
        <f t="shared" si="6"/>
        <v>80</v>
      </c>
      <c r="B107" s="82"/>
      <c r="C107" s="83"/>
      <c r="D107" s="84"/>
      <c r="E107" s="85"/>
      <c r="F107" s="86"/>
      <c r="G107" s="87"/>
      <c r="H107" s="88" t="str">
        <f t="shared" si="7"/>
        <v/>
      </c>
      <c r="I107" s="89"/>
    </row>
    <row r="108" spans="1:9" ht="16.5" customHeight="1" x14ac:dyDescent="0.55000000000000004">
      <c r="A108" s="47">
        <f t="shared" si="6"/>
        <v>81</v>
      </c>
      <c r="B108" s="82"/>
      <c r="C108" s="83"/>
      <c r="D108" s="84"/>
      <c r="E108" s="85"/>
      <c r="F108" s="86"/>
      <c r="G108" s="87"/>
      <c r="H108" s="88" t="str">
        <f t="shared" si="7"/>
        <v/>
      </c>
      <c r="I108" s="89"/>
    </row>
    <row r="109" spans="1:9" ht="16.5" customHeight="1" x14ac:dyDescent="0.55000000000000004">
      <c r="A109" s="47">
        <f t="shared" si="6"/>
        <v>82</v>
      </c>
      <c r="B109" s="82"/>
      <c r="C109" s="83"/>
      <c r="D109" s="84"/>
      <c r="E109" s="85"/>
      <c r="F109" s="86"/>
      <c r="G109" s="87"/>
      <c r="H109" s="88" t="str">
        <f t="shared" si="7"/>
        <v/>
      </c>
      <c r="I109" s="89"/>
    </row>
    <row r="110" spans="1:9" ht="16.5" customHeight="1" x14ac:dyDescent="0.55000000000000004">
      <c r="A110" s="47">
        <f t="shared" si="6"/>
        <v>83</v>
      </c>
      <c r="B110" s="82"/>
      <c r="C110" s="83"/>
      <c r="D110" s="84"/>
      <c r="E110" s="85"/>
      <c r="F110" s="86"/>
      <c r="G110" s="87"/>
      <c r="H110" s="88" t="str">
        <f t="shared" si="7"/>
        <v/>
      </c>
      <c r="I110" s="89"/>
    </row>
    <row r="111" spans="1:9" ht="16.5" customHeight="1" x14ac:dyDescent="0.55000000000000004">
      <c r="A111" s="47">
        <f t="shared" si="6"/>
        <v>84</v>
      </c>
      <c r="B111" s="82"/>
      <c r="C111" s="83"/>
      <c r="D111" s="84"/>
      <c r="E111" s="85"/>
      <c r="F111" s="86"/>
      <c r="G111" s="87"/>
      <c r="H111" s="88" t="str">
        <f t="shared" si="7"/>
        <v/>
      </c>
      <c r="I111" s="89"/>
    </row>
    <row r="112" spans="1:9" ht="16.5" customHeight="1" x14ac:dyDescent="0.55000000000000004">
      <c r="A112" s="47">
        <f t="shared" si="6"/>
        <v>85</v>
      </c>
      <c r="B112" s="82"/>
      <c r="C112" s="83"/>
      <c r="D112" s="84"/>
      <c r="E112" s="85"/>
      <c r="F112" s="86"/>
      <c r="G112" s="87"/>
      <c r="H112" s="88" t="str">
        <f t="shared" si="7"/>
        <v/>
      </c>
      <c r="I112" s="89"/>
    </row>
    <row r="113" spans="1:11" ht="16.5" customHeight="1" x14ac:dyDescent="0.55000000000000004">
      <c r="A113" s="47">
        <f t="shared" si="6"/>
        <v>86</v>
      </c>
      <c r="B113" s="82"/>
      <c r="C113" s="83"/>
      <c r="D113" s="84"/>
      <c r="E113" s="85"/>
      <c r="F113" s="86"/>
      <c r="G113" s="87"/>
      <c r="H113" s="88" t="str">
        <f t="shared" si="7"/>
        <v/>
      </c>
      <c r="I113" s="89"/>
    </row>
    <row r="114" spans="1:11" ht="16.5" customHeight="1" x14ac:dyDescent="0.55000000000000004">
      <c r="A114" s="47">
        <f t="shared" si="6"/>
        <v>87</v>
      </c>
      <c r="B114" s="82"/>
      <c r="C114" s="83"/>
      <c r="D114" s="84"/>
      <c r="E114" s="85"/>
      <c r="F114" s="86"/>
      <c r="G114" s="87"/>
      <c r="H114" s="88" t="str">
        <f t="shared" si="7"/>
        <v/>
      </c>
      <c r="I114" s="89"/>
    </row>
    <row r="115" spans="1:11" ht="16.5" customHeight="1" x14ac:dyDescent="0.55000000000000004">
      <c r="A115" s="47">
        <f t="shared" si="6"/>
        <v>88</v>
      </c>
      <c r="B115" s="82"/>
      <c r="C115" s="83"/>
      <c r="D115" s="84"/>
      <c r="E115" s="85"/>
      <c r="F115" s="86"/>
      <c r="G115" s="87"/>
      <c r="H115" s="88" t="str">
        <f t="shared" si="7"/>
        <v/>
      </c>
      <c r="I115" s="89"/>
    </row>
    <row r="116" spans="1:11" ht="16.5" customHeight="1" x14ac:dyDescent="0.55000000000000004">
      <c r="A116" s="47">
        <f t="shared" si="6"/>
        <v>89</v>
      </c>
      <c r="B116" s="82"/>
      <c r="C116" s="83"/>
      <c r="D116" s="84"/>
      <c r="E116" s="85"/>
      <c r="F116" s="86"/>
      <c r="G116" s="87"/>
      <c r="H116" s="88" t="str">
        <f t="shared" si="7"/>
        <v/>
      </c>
      <c r="I116" s="89"/>
    </row>
    <row r="117" spans="1:11" ht="16.5" customHeight="1" thickBot="1" x14ac:dyDescent="0.6">
      <c r="A117" s="47">
        <f t="shared" si="6"/>
        <v>90</v>
      </c>
      <c r="B117" s="82"/>
      <c r="C117" s="83"/>
      <c r="D117" s="84"/>
      <c r="E117" s="85"/>
      <c r="F117" s="86"/>
      <c r="G117" s="87"/>
      <c r="H117" s="88" t="str">
        <f t="shared" si="7"/>
        <v/>
      </c>
      <c r="I117" s="89"/>
    </row>
    <row r="118" spans="1:11" ht="22.5" customHeight="1" thickBot="1" x14ac:dyDescent="0.6">
      <c r="B118" s="252" t="s">
        <v>79</v>
      </c>
      <c r="C118" s="253"/>
      <c r="D118" s="253"/>
      <c r="E118" s="90" t="s">
        <v>25</v>
      </c>
      <c r="F118" s="91" t="s">
        <v>25</v>
      </c>
      <c r="G118" s="6" t="s">
        <v>25</v>
      </c>
      <c r="H118" s="7">
        <f>SUMIF(C88:C117,"&lt;&gt;"&amp;"▲助成対象外",H88:H117)</f>
        <v>0</v>
      </c>
      <c r="I118" s="92"/>
    </row>
    <row r="119" spans="1:11" ht="22.5" customHeight="1" thickTop="1" thickBot="1" x14ac:dyDescent="0.6">
      <c r="B119" s="254" t="s">
        <v>80</v>
      </c>
      <c r="C119" s="255"/>
      <c r="D119" s="255"/>
      <c r="E119" s="93" t="s">
        <v>25</v>
      </c>
      <c r="F119" s="94" t="s">
        <v>25</v>
      </c>
      <c r="G119" s="8" t="s">
        <v>25</v>
      </c>
      <c r="H119" s="9">
        <f>SUMIF(C88:C117,"▲助成対象外",H88:H117)</f>
        <v>0</v>
      </c>
      <c r="I119" s="95"/>
    </row>
    <row r="120" spans="1:11" ht="13.4" customHeight="1" x14ac:dyDescent="0.55000000000000004"/>
    <row r="122" spans="1:11" ht="20.25" customHeight="1" x14ac:dyDescent="0.55000000000000004">
      <c r="B122" s="47" t="str">
        <f>$B$8</f>
        <v>内訳明細表</v>
      </c>
      <c r="C122" s="98"/>
      <c r="D122" s="241" t="str">
        <f>$D$8</f>
        <v>ゼロエミビル化設備導入支援</v>
      </c>
      <c r="E122" s="242"/>
      <c r="F122" s="242"/>
      <c r="G122" s="242"/>
      <c r="H122" s="80" t="s">
        <v>28</v>
      </c>
      <c r="K122" s="78"/>
    </row>
    <row r="123" spans="1:11" ht="13.4" customHeight="1" x14ac:dyDescent="0.55000000000000004">
      <c r="D123" s="243"/>
      <c r="E123" s="243"/>
      <c r="F123" s="243"/>
      <c r="G123" s="243"/>
      <c r="H123" s="243"/>
    </row>
    <row r="124" spans="1:11" ht="13.4" customHeight="1" x14ac:dyDescent="0.55000000000000004">
      <c r="A124" s="81" t="s">
        <v>19</v>
      </c>
      <c r="B124" s="244" t="s">
        <v>190</v>
      </c>
      <c r="C124" s="244" t="s">
        <v>100</v>
      </c>
      <c r="D124" s="244" t="s">
        <v>20</v>
      </c>
      <c r="E124" s="245" t="s">
        <v>6</v>
      </c>
      <c r="F124" s="244" t="s">
        <v>101</v>
      </c>
      <c r="G124" s="246" t="s">
        <v>21</v>
      </c>
      <c r="H124" s="246" t="s">
        <v>22</v>
      </c>
      <c r="I124" s="244" t="s">
        <v>23</v>
      </c>
    </row>
    <row r="125" spans="1:11" ht="13.4" customHeight="1" x14ac:dyDescent="0.55000000000000004">
      <c r="A125" s="81" t="s">
        <v>24</v>
      </c>
      <c r="B125" s="244"/>
      <c r="C125" s="244"/>
      <c r="D125" s="244"/>
      <c r="E125" s="245"/>
      <c r="F125" s="244"/>
      <c r="G125" s="247"/>
      <c r="H125" s="247"/>
      <c r="I125" s="244"/>
    </row>
    <row r="126" spans="1:11" ht="16.5" customHeight="1" x14ac:dyDescent="0.55000000000000004">
      <c r="A126" s="47">
        <f>ROW()-3-8*4</f>
        <v>91</v>
      </c>
      <c r="B126" s="82"/>
      <c r="C126" s="83"/>
      <c r="D126" s="84"/>
      <c r="E126" s="85"/>
      <c r="F126" s="86"/>
      <c r="G126" s="87"/>
      <c r="H126" s="88"/>
      <c r="I126" s="89"/>
    </row>
    <row r="127" spans="1:11" ht="16.5" customHeight="1" x14ac:dyDescent="0.55000000000000004">
      <c r="A127" s="47">
        <f t="shared" ref="A127:A155" si="8">ROW()-3-8*4</f>
        <v>92</v>
      </c>
      <c r="B127" s="82"/>
      <c r="C127" s="83"/>
      <c r="D127" s="84"/>
      <c r="E127" s="85"/>
      <c r="F127" s="86"/>
      <c r="G127" s="87"/>
      <c r="H127" s="88"/>
      <c r="I127" s="89"/>
    </row>
    <row r="128" spans="1:11" ht="16.5" customHeight="1" x14ac:dyDescent="0.55000000000000004">
      <c r="A128" s="47">
        <f t="shared" si="8"/>
        <v>93</v>
      </c>
      <c r="B128" s="82"/>
      <c r="C128" s="83"/>
      <c r="D128" s="84"/>
      <c r="E128" s="85"/>
      <c r="F128" s="86"/>
      <c r="G128" s="87"/>
      <c r="H128" s="88"/>
      <c r="I128" s="89"/>
    </row>
    <row r="129" spans="1:9" ht="16.5" customHeight="1" x14ac:dyDescent="0.55000000000000004">
      <c r="A129" s="47">
        <f t="shared" si="8"/>
        <v>94</v>
      </c>
      <c r="B129" s="82"/>
      <c r="C129" s="83"/>
      <c r="D129" s="84"/>
      <c r="E129" s="85"/>
      <c r="F129" s="86"/>
      <c r="G129" s="87"/>
      <c r="H129" s="88"/>
      <c r="I129" s="89"/>
    </row>
    <row r="130" spans="1:9" ht="16.5" customHeight="1" x14ac:dyDescent="0.55000000000000004">
      <c r="A130" s="47">
        <f t="shared" si="8"/>
        <v>95</v>
      </c>
      <c r="B130" s="82"/>
      <c r="C130" s="83"/>
      <c r="D130" s="84"/>
      <c r="E130" s="85"/>
      <c r="F130" s="86"/>
      <c r="G130" s="87"/>
      <c r="H130" s="88" t="str">
        <f t="shared" ref="H130:H155" si="9">IF(E130*G130=0,"",ROUND(E130*G130,0))</f>
        <v/>
      </c>
      <c r="I130" s="89"/>
    </row>
    <row r="131" spans="1:9" ht="16.5" customHeight="1" x14ac:dyDescent="0.55000000000000004">
      <c r="A131" s="47">
        <f t="shared" si="8"/>
        <v>96</v>
      </c>
      <c r="B131" s="82"/>
      <c r="C131" s="83"/>
      <c r="D131" s="84"/>
      <c r="E131" s="85"/>
      <c r="F131" s="86"/>
      <c r="G131" s="87"/>
      <c r="H131" s="88" t="str">
        <f t="shared" si="9"/>
        <v/>
      </c>
      <c r="I131" s="89"/>
    </row>
    <row r="132" spans="1:9" ht="16.5" customHeight="1" x14ac:dyDescent="0.55000000000000004">
      <c r="A132" s="47">
        <f t="shared" si="8"/>
        <v>97</v>
      </c>
      <c r="B132" s="82"/>
      <c r="C132" s="83"/>
      <c r="D132" s="84"/>
      <c r="E132" s="85"/>
      <c r="F132" s="86"/>
      <c r="G132" s="87"/>
      <c r="H132" s="88" t="str">
        <f t="shared" si="9"/>
        <v/>
      </c>
      <c r="I132" s="89"/>
    </row>
    <row r="133" spans="1:9" ht="16.5" customHeight="1" x14ac:dyDescent="0.55000000000000004">
      <c r="A133" s="47">
        <f t="shared" si="8"/>
        <v>98</v>
      </c>
      <c r="B133" s="82"/>
      <c r="C133" s="83"/>
      <c r="D133" s="84"/>
      <c r="E133" s="85"/>
      <c r="F133" s="86"/>
      <c r="G133" s="87"/>
      <c r="H133" s="88" t="str">
        <f t="shared" si="9"/>
        <v/>
      </c>
      <c r="I133" s="89"/>
    </row>
    <row r="134" spans="1:9" ht="16.5" customHeight="1" x14ac:dyDescent="0.55000000000000004">
      <c r="A134" s="47">
        <f t="shared" si="8"/>
        <v>99</v>
      </c>
      <c r="B134" s="82"/>
      <c r="C134" s="83"/>
      <c r="D134" s="84"/>
      <c r="E134" s="85"/>
      <c r="F134" s="86"/>
      <c r="G134" s="87"/>
      <c r="H134" s="88" t="str">
        <f t="shared" si="9"/>
        <v/>
      </c>
      <c r="I134" s="89"/>
    </row>
    <row r="135" spans="1:9" ht="16.5" customHeight="1" x14ac:dyDescent="0.55000000000000004">
      <c r="A135" s="47">
        <f t="shared" si="8"/>
        <v>100</v>
      </c>
      <c r="B135" s="82"/>
      <c r="C135" s="83"/>
      <c r="D135" s="84"/>
      <c r="E135" s="85"/>
      <c r="F135" s="86"/>
      <c r="G135" s="87"/>
      <c r="H135" s="88" t="str">
        <f t="shared" si="9"/>
        <v/>
      </c>
      <c r="I135" s="89"/>
    </row>
    <row r="136" spans="1:9" ht="16.5" customHeight="1" x14ac:dyDescent="0.55000000000000004">
      <c r="A136" s="47">
        <f t="shared" si="8"/>
        <v>101</v>
      </c>
      <c r="B136" s="82"/>
      <c r="C136" s="83"/>
      <c r="D136" s="84"/>
      <c r="E136" s="85"/>
      <c r="F136" s="86"/>
      <c r="G136" s="87"/>
      <c r="H136" s="88" t="str">
        <f t="shared" si="9"/>
        <v/>
      </c>
      <c r="I136" s="89"/>
    </row>
    <row r="137" spans="1:9" ht="16.5" customHeight="1" x14ac:dyDescent="0.55000000000000004">
      <c r="A137" s="47">
        <f t="shared" si="8"/>
        <v>102</v>
      </c>
      <c r="B137" s="82"/>
      <c r="C137" s="83"/>
      <c r="D137" s="84"/>
      <c r="E137" s="85"/>
      <c r="F137" s="86"/>
      <c r="G137" s="87"/>
      <c r="H137" s="88" t="str">
        <f t="shared" si="9"/>
        <v/>
      </c>
      <c r="I137" s="89"/>
    </row>
    <row r="138" spans="1:9" ht="16.5" customHeight="1" x14ac:dyDescent="0.55000000000000004">
      <c r="A138" s="47">
        <f t="shared" si="8"/>
        <v>103</v>
      </c>
      <c r="B138" s="82"/>
      <c r="C138" s="83"/>
      <c r="D138" s="84"/>
      <c r="E138" s="85"/>
      <c r="F138" s="86"/>
      <c r="G138" s="87"/>
      <c r="H138" s="88" t="str">
        <f t="shared" si="9"/>
        <v/>
      </c>
      <c r="I138" s="89"/>
    </row>
    <row r="139" spans="1:9" ht="16.5" customHeight="1" x14ac:dyDescent="0.55000000000000004">
      <c r="A139" s="47">
        <f t="shared" si="8"/>
        <v>104</v>
      </c>
      <c r="B139" s="82"/>
      <c r="C139" s="83"/>
      <c r="D139" s="84"/>
      <c r="E139" s="85"/>
      <c r="F139" s="86"/>
      <c r="G139" s="87"/>
      <c r="H139" s="88" t="str">
        <f t="shared" si="9"/>
        <v/>
      </c>
      <c r="I139" s="89"/>
    </row>
    <row r="140" spans="1:9" ht="16.5" customHeight="1" x14ac:dyDescent="0.55000000000000004">
      <c r="A140" s="47">
        <f t="shared" si="8"/>
        <v>105</v>
      </c>
      <c r="B140" s="82"/>
      <c r="C140" s="83"/>
      <c r="D140" s="84"/>
      <c r="E140" s="85"/>
      <c r="F140" s="86"/>
      <c r="G140" s="87"/>
      <c r="H140" s="88" t="str">
        <f t="shared" si="9"/>
        <v/>
      </c>
      <c r="I140" s="89"/>
    </row>
    <row r="141" spans="1:9" ht="16.5" customHeight="1" x14ac:dyDescent="0.55000000000000004">
      <c r="A141" s="47">
        <f t="shared" si="8"/>
        <v>106</v>
      </c>
      <c r="B141" s="82"/>
      <c r="C141" s="83"/>
      <c r="D141" s="84"/>
      <c r="E141" s="85"/>
      <c r="F141" s="86"/>
      <c r="G141" s="87"/>
      <c r="H141" s="88" t="str">
        <f t="shared" si="9"/>
        <v/>
      </c>
      <c r="I141" s="89"/>
    </row>
    <row r="142" spans="1:9" ht="16.5" customHeight="1" x14ac:dyDescent="0.55000000000000004">
      <c r="A142" s="47">
        <f t="shared" si="8"/>
        <v>107</v>
      </c>
      <c r="B142" s="82"/>
      <c r="C142" s="83"/>
      <c r="D142" s="84"/>
      <c r="E142" s="85"/>
      <c r="F142" s="86"/>
      <c r="G142" s="87"/>
      <c r="H142" s="88" t="str">
        <f t="shared" si="9"/>
        <v/>
      </c>
      <c r="I142" s="89"/>
    </row>
    <row r="143" spans="1:9" ht="16.5" customHeight="1" x14ac:dyDescent="0.55000000000000004">
      <c r="A143" s="47">
        <f t="shared" si="8"/>
        <v>108</v>
      </c>
      <c r="B143" s="82"/>
      <c r="C143" s="83"/>
      <c r="D143" s="84"/>
      <c r="E143" s="85"/>
      <c r="F143" s="86"/>
      <c r="G143" s="87"/>
      <c r="H143" s="88" t="str">
        <f t="shared" si="9"/>
        <v/>
      </c>
      <c r="I143" s="89"/>
    </row>
    <row r="144" spans="1:9" ht="16.5" customHeight="1" x14ac:dyDescent="0.55000000000000004">
      <c r="A144" s="47">
        <f t="shared" si="8"/>
        <v>109</v>
      </c>
      <c r="B144" s="82"/>
      <c r="C144" s="83"/>
      <c r="D144" s="84"/>
      <c r="E144" s="85"/>
      <c r="F144" s="86"/>
      <c r="G144" s="87"/>
      <c r="H144" s="88" t="str">
        <f t="shared" si="9"/>
        <v/>
      </c>
      <c r="I144" s="89"/>
    </row>
    <row r="145" spans="1:11" ht="16.5" customHeight="1" x14ac:dyDescent="0.55000000000000004">
      <c r="A145" s="47">
        <f t="shared" si="8"/>
        <v>110</v>
      </c>
      <c r="B145" s="82"/>
      <c r="C145" s="83"/>
      <c r="D145" s="84"/>
      <c r="E145" s="85"/>
      <c r="F145" s="86"/>
      <c r="G145" s="87"/>
      <c r="H145" s="88" t="str">
        <f t="shared" si="9"/>
        <v/>
      </c>
      <c r="I145" s="89"/>
    </row>
    <row r="146" spans="1:11" ht="16.5" customHeight="1" x14ac:dyDescent="0.55000000000000004">
      <c r="A146" s="47">
        <f t="shared" si="8"/>
        <v>111</v>
      </c>
      <c r="B146" s="82"/>
      <c r="C146" s="83"/>
      <c r="D146" s="84"/>
      <c r="E146" s="85"/>
      <c r="F146" s="86"/>
      <c r="G146" s="87"/>
      <c r="H146" s="88" t="str">
        <f t="shared" si="9"/>
        <v/>
      </c>
      <c r="I146" s="89"/>
    </row>
    <row r="147" spans="1:11" ht="16.5" customHeight="1" x14ac:dyDescent="0.55000000000000004">
      <c r="A147" s="47">
        <f t="shared" si="8"/>
        <v>112</v>
      </c>
      <c r="B147" s="82"/>
      <c r="C147" s="83"/>
      <c r="D147" s="84"/>
      <c r="E147" s="85"/>
      <c r="F147" s="86"/>
      <c r="G147" s="87"/>
      <c r="H147" s="88" t="str">
        <f t="shared" si="9"/>
        <v/>
      </c>
      <c r="I147" s="89"/>
    </row>
    <row r="148" spans="1:11" ht="16.5" customHeight="1" x14ac:dyDescent="0.55000000000000004">
      <c r="A148" s="47">
        <f t="shared" si="8"/>
        <v>113</v>
      </c>
      <c r="B148" s="82"/>
      <c r="C148" s="83"/>
      <c r="D148" s="84"/>
      <c r="E148" s="85"/>
      <c r="F148" s="86"/>
      <c r="G148" s="87"/>
      <c r="H148" s="88" t="str">
        <f t="shared" si="9"/>
        <v/>
      </c>
      <c r="I148" s="89"/>
    </row>
    <row r="149" spans="1:11" ht="16.5" customHeight="1" x14ac:dyDescent="0.55000000000000004">
      <c r="A149" s="47">
        <f t="shared" si="8"/>
        <v>114</v>
      </c>
      <c r="B149" s="82"/>
      <c r="C149" s="83"/>
      <c r="D149" s="84"/>
      <c r="E149" s="85"/>
      <c r="F149" s="86"/>
      <c r="G149" s="87"/>
      <c r="H149" s="88" t="str">
        <f t="shared" si="9"/>
        <v/>
      </c>
      <c r="I149" s="89"/>
    </row>
    <row r="150" spans="1:11" ht="16.5" customHeight="1" x14ac:dyDescent="0.55000000000000004">
      <c r="A150" s="47">
        <f t="shared" si="8"/>
        <v>115</v>
      </c>
      <c r="B150" s="82"/>
      <c r="C150" s="83"/>
      <c r="D150" s="84"/>
      <c r="E150" s="85"/>
      <c r="F150" s="86"/>
      <c r="G150" s="87"/>
      <c r="H150" s="88" t="str">
        <f t="shared" si="9"/>
        <v/>
      </c>
      <c r="I150" s="89"/>
    </row>
    <row r="151" spans="1:11" ht="16.5" customHeight="1" x14ac:dyDescent="0.55000000000000004">
      <c r="A151" s="47">
        <f t="shared" si="8"/>
        <v>116</v>
      </c>
      <c r="B151" s="82"/>
      <c r="C151" s="83"/>
      <c r="D151" s="84"/>
      <c r="E151" s="85"/>
      <c r="F151" s="86"/>
      <c r="G151" s="87"/>
      <c r="H151" s="88" t="str">
        <f t="shared" si="9"/>
        <v/>
      </c>
      <c r="I151" s="89"/>
    </row>
    <row r="152" spans="1:11" ht="16.5" customHeight="1" x14ac:dyDescent="0.55000000000000004">
      <c r="A152" s="47">
        <f t="shared" si="8"/>
        <v>117</v>
      </c>
      <c r="B152" s="82"/>
      <c r="C152" s="83"/>
      <c r="D152" s="84"/>
      <c r="E152" s="85"/>
      <c r="F152" s="86"/>
      <c r="G152" s="87"/>
      <c r="H152" s="88" t="str">
        <f t="shared" si="9"/>
        <v/>
      </c>
      <c r="I152" s="89"/>
    </row>
    <row r="153" spans="1:11" ht="16.5" customHeight="1" x14ac:dyDescent="0.55000000000000004">
      <c r="A153" s="47">
        <f t="shared" si="8"/>
        <v>118</v>
      </c>
      <c r="B153" s="82"/>
      <c r="C153" s="83"/>
      <c r="D153" s="84"/>
      <c r="E153" s="85"/>
      <c r="F153" s="86"/>
      <c r="G153" s="87"/>
      <c r="H153" s="88" t="str">
        <f t="shared" si="9"/>
        <v/>
      </c>
      <c r="I153" s="89"/>
    </row>
    <row r="154" spans="1:11" ht="16.5" customHeight="1" x14ac:dyDescent="0.55000000000000004">
      <c r="A154" s="47">
        <f t="shared" si="8"/>
        <v>119</v>
      </c>
      <c r="B154" s="82"/>
      <c r="C154" s="83"/>
      <c r="D154" s="84"/>
      <c r="E154" s="85"/>
      <c r="F154" s="86"/>
      <c r="G154" s="87"/>
      <c r="H154" s="88" t="str">
        <f t="shared" si="9"/>
        <v/>
      </c>
      <c r="I154" s="89"/>
    </row>
    <row r="155" spans="1:11" ht="16.5" customHeight="1" thickBot="1" x14ac:dyDescent="0.6">
      <c r="A155" s="47">
        <f t="shared" si="8"/>
        <v>120</v>
      </c>
      <c r="B155" s="82"/>
      <c r="C155" s="83"/>
      <c r="D155" s="84"/>
      <c r="E155" s="85"/>
      <c r="F155" s="86"/>
      <c r="G155" s="87"/>
      <c r="H155" s="88" t="str">
        <f t="shared" si="9"/>
        <v/>
      </c>
      <c r="I155" s="89"/>
    </row>
    <row r="156" spans="1:11" ht="22.5" customHeight="1" thickBot="1" x14ac:dyDescent="0.6">
      <c r="B156" s="252" t="s">
        <v>81</v>
      </c>
      <c r="C156" s="253"/>
      <c r="D156" s="253"/>
      <c r="E156" s="90" t="s">
        <v>25</v>
      </c>
      <c r="F156" s="91" t="s">
        <v>25</v>
      </c>
      <c r="G156" s="6" t="s">
        <v>25</v>
      </c>
      <c r="H156" s="7">
        <f>SUMIF(C126:C155,"&lt;&gt;"&amp;"▲助成対象外",H126:H155)</f>
        <v>0</v>
      </c>
      <c r="I156" s="92"/>
    </row>
    <row r="157" spans="1:11" ht="22.5" customHeight="1" thickTop="1" thickBot="1" x14ac:dyDescent="0.6">
      <c r="B157" s="254" t="s">
        <v>82</v>
      </c>
      <c r="C157" s="255"/>
      <c r="D157" s="255"/>
      <c r="E157" s="93" t="s">
        <v>25</v>
      </c>
      <c r="F157" s="94" t="s">
        <v>25</v>
      </c>
      <c r="G157" s="8" t="s">
        <v>25</v>
      </c>
      <c r="H157" s="9">
        <f>SUMIF(C126:C155,"▲助成対象外",H126:H155)</f>
        <v>0</v>
      </c>
      <c r="I157" s="95"/>
    </row>
    <row r="158" spans="1:11" ht="13.4" customHeight="1" x14ac:dyDescent="0.55000000000000004"/>
    <row r="160" spans="1:11" ht="21" customHeight="1" x14ac:dyDescent="0.55000000000000004">
      <c r="B160" s="47" t="str">
        <f>$B$8</f>
        <v>内訳明細表</v>
      </c>
      <c r="C160" s="98"/>
      <c r="D160" s="241" t="str">
        <f>$D$8</f>
        <v>ゼロエミビル化設備導入支援</v>
      </c>
      <c r="E160" s="242"/>
      <c r="F160" s="242"/>
      <c r="G160" s="242"/>
      <c r="H160" s="80" t="s">
        <v>29</v>
      </c>
      <c r="K160" s="78"/>
    </row>
    <row r="161" spans="1:9" ht="13.4" customHeight="1" x14ac:dyDescent="0.55000000000000004">
      <c r="D161" s="243"/>
      <c r="E161" s="243"/>
      <c r="F161" s="243"/>
      <c r="G161" s="243"/>
      <c r="H161" s="243"/>
    </row>
    <row r="162" spans="1:9" ht="13.4" customHeight="1" x14ac:dyDescent="0.55000000000000004">
      <c r="A162" s="81" t="s">
        <v>19</v>
      </c>
      <c r="B162" s="244" t="s">
        <v>190</v>
      </c>
      <c r="C162" s="244" t="s">
        <v>100</v>
      </c>
      <c r="D162" s="244" t="s">
        <v>20</v>
      </c>
      <c r="E162" s="245" t="s">
        <v>6</v>
      </c>
      <c r="F162" s="244" t="s">
        <v>101</v>
      </c>
      <c r="G162" s="246" t="s">
        <v>21</v>
      </c>
      <c r="H162" s="246" t="s">
        <v>22</v>
      </c>
      <c r="I162" s="244" t="s">
        <v>23</v>
      </c>
    </row>
    <row r="163" spans="1:9" ht="13.4" customHeight="1" x14ac:dyDescent="0.55000000000000004">
      <c r="A163" s="81" t="s">
        <v>24</v>
      </c>
      <c r="B163" s="244"/>
      <c r="C163" s="244"/>
      <c r="D163" s="244"/>
      <c r="E163" s="245"/>
      <c r="F163" s="244"/>
      <c r="G163" s="247"/>
      <c r="H163" s="247"/>
      <c r="I163" s="244"/>
    </row>
    <row r="164" spans="1:9" ht="16.5" customHeight="1" x14ac:dyDescent="0.55000000000000004">
      <c r="A164" s="47">
        <f>ROW()-3-8*5</f>
        <v>121</v>
      </c>
      <c r="B164" s="82"/>
      <c r="C164" s="83"/>
      <c r="D164" s="84"/>
      <c r="E164" s="85"/>
      <c r="F164" s="86"/>
      <c r="G164" s="87"/>
      <c r="H164" s="88"/>
      <c r="I164" s="89"/>
    </row>
    <row r="165" spans="1:9" ht="16.5" customHeight="1" x14ac:dyDescent="0.55000000000000004">
      <c r="A165" s="47">
        <f t="shared" ref="A165:A193" si="10">ROW()-3-8*5</f>
        <v>122</v>
      </c>
      <c r="B165" s="82"/>
      <c r="C165" s="83"/>
      <c r="D165" s="84"/>
      <c r="E165" s="85"/>
      <c r="F165" s="86"/>
      <c r="G165" s="87"/>
      <c r="H165" s="88"/>
      <c r="I165" s="89"/>
    </row>
    <row r="166" spans="1:9" ht="16.5" customHeight="1" x14ac:dyDescent="0.55000000000000004">
      <c r="A166" s="47">
        <f t="shared" si="10"/>
        <v>123</v>
      </c>
      <c r="B166" s="82"/>
      <c r="C166" s="83"/>
      <c r="D166" s="84"/>
      <c r="E166" s="85"/>
      <c r="F166" s="86"/>
      <c r="G166" s="87"/>
      <c r="H166" s="88"/>
      <c r="I166" s="89"/>
    </row>
    <row r="167" spans="1:9" ht="16.5" customHeight="1" x14ac:dyDescent="0.55000000000000004">
      <c r="A167" s="47">
        <f t="shared" si="10"/>
        <v>124</v>
      </c>
      <c r="B167" s="82"/>
      <c r="C167" s="83"/>
      <c r="D167" s="84"/>
      <c r="E167" s="85"/>
      <c r="F167" s="86"/>
      <c r="G167" s="87"/>
      <c r="H167" s="88" t="str">
        <f t="shared" ref="H167:H193" si="11">IF(E167*G167=0,"",ROUND(E167*G167,0))</f>
        <v/>
      </c>
      <c r="I167" s="89"/>
    </row>
    <row r="168" spans="1:9" ht="16.5" customHeight="1" x14ac:dyDescent="0.55000000000000004">
      <c r="A168" s="47">
        <f t="shared" si="10"/>
        <v>125</v>
      </c>
      <c r="B168" s="82"/>
      <c r="C168" s="83"/>
      <c r="D168" s="84"/>
      <c r="E168" s="85"/>
      <c r="F168" s="86"/>
      <c r="G168" s="87"/>
      <c r="H168" s="88" t="str">
        <f t="shared" si="11"/>
        <v/>
      </c>
      <c r="I168" s="89"/>
    </row>
    <row r="169" spans="1:9" ht="16.5" customHeight="1" x14ac:dyDescent="0.55000000000000004">
      <c r="A169" s="47">
        <f t="shared" si="10"/>
        <v>126</v>
      </c>
      <c r="B169" s="82"/>
      <c r="C169" s="83"/>
      <c r="D169" s="84"/>
      <c r="E169" s="85"/>
      <c r="F169" s="86"/>
      <c r="G169" s="87"/>
      <c r="H169" s="88" t="str">
        <f t="shared" si="11"/>
        <v/>
      </c>
      <c r="I169" s="89"/>
    </row>
    <row r="170" spans="1:9" ht="16.5" customHeight="1" x14ac:dyDescent="0.55000000000000004">
      <c r="A170" s="47">
        <f t="shared" si="10"/>
        <v>127</v>
      </c>
      <c r="B170" s="82"/>
      <c r="C170" s="83"/>
      <c r="D170" s="84"/>
      <c r="E170" s="85"/>
      <c r="F170" s="86"/>
      <c r="G170" s="87"/>
      <c r="H170" s="88" t="str">
        <f t="shared" si="11"/>
        <v/>
      </c>
      <c r="I170" s="89"/>
    </row>
    <row r="171" spans="1:9" ht="16.5" customHeight="1" x14ac:dyDescent="0.55000000000000004">
      <c r="A171" s="47">
        <f t="shared" si="10"/>
        <v>128</v>
      </c>
      <c r="B171" s="82"/>
      <c r="C171" s="83"/>
      <c r="D171" s="84"/>
      <c r="E171" s="85"/>
      <c r="F171" s="86"/>
      <c r="G171" s="87"/>
      <c r="H171" s="88" t="str">
        <f t="shared" si="11"/>
        <v/>
      </c>
      <c r="I171" s="89"/>
    </row>
    <row r="172" spans="1:9" ht="16.5" customHeight="1" x14ac:dyDescent="0.55000000000000004">
      <c r="A172" s="47">
        <f t="shared" si="10"/>
        <v>129</v>
      </c>
      <c r="B172" s="82"/>
      <c r="C172" s="83"/>
      <c r="D172" s="84"/>
      <c r="E172" s="85"/>
      <c r="F172" s="86"/>
      <c r="G172" s="87"/>
      <c r="H172" s="88" t="str">
        <f t="shared" si="11"/>
        <v/>
      </c>
      <c r="I172" s="89"/>
    </row>
    <row r="173" spans="1:9" ht="16.5" customHeight="1" x14ac:dyDescent="0.55000000000000004">
      <c r="A173" s="47">
        <f t="shared" si="10"/>
        <v>130</v>
      </c>
      <c r="B173" s="82"/>
      <c r="C173" s="83"/>
      <c r="D173" s="84"/>
      <c r="E173" s="85"/>
      <c r="F173" s="86"/>
      <c r="G173" s="87"/>
      <c r="H173" s="88" t="str">
        <f t="shared" si="11"/>
        <v/>
      </c>
      <c r="I173" s="89"/>
    </row>
    <row r="174" spans="1:9" ht="16.5" customHeight="1" x14ac:dyDescent="0.55000000000000004">
      <c r="A174" s="47">
        <f t="shared" si="10"/>
        <v>131</v>
      </c>
      <c r="B174" s="82"/>
      <c r="C174" s="83"/>
      <c r="D174" s="84"/>
      <c r="E174" s="85"/>
      <c r="F174" s="86"/>
      <c r="G174" s="87"/>
      <c r="H174" s="88" t="str">
        <f t="shared" si="11"/>
        <v/>
      </c>
      <c r="I174" s="89"/>
    </row>
    <row r="175" spans="1:9" ht="16.5" customHeight="1" x14ac:dyDescent="0.55000000000000004">
      <c r="A175" s="47">
        <f t="shared" si="10"/>
        <v>132</v>
      </c>
      <c r="B175" s="82"/>
      <c r="C175" s="83"/>
      <c r="D175" s="84"/>
      <c r="E175" s="85"/>
      <c r="F175" s="86"/>
      <c r="G175" s="87"/>
      <c r="H175" s="88" t="str">
        <f t="shared" si="11"/>
        <v/>
      </c>
      <c r="I175" s="89"/>
    </row>
    <row r="176" spans="1:9" ht="16.5" customHeight="1" x14ac:dyDescent="0.55000000000000004">
      <c r="A176" s="47">
        <f t="shared" si="10"/>
        <v>133</v>
      </c>
      <c r="B176" s="82"/>
      <c r="C176" s="83"/>
      <c r="D176" s="84"/>
      <c r="E176" s="85"/>
      <c r="F176" s="86"/>
      <c r="G176" s="87"/>
      <c r="H176" s="88" t="str">
        <f t="shared" si="11"/>
        <v/>
      </c>
      <c r="I176" s="89"/>
    </row>
    <row r="177" spans="1:9" ht="16.5" customHeight="1" x14ac:dyDescent="0.55000000000000004">
      <c r="A177" s="47">
        <f t="shared" si="10"/>
        <v>134</v>
      </c>
      <c r="B177" s="82"/>
      <c r="C177" s="83"/>
      <c r="D177" s="84"/>
      <c r="E177" s="85"/>
      <c r="F177" s="86"/>
      <c r="G177" s="87"/>
      <c r="H177" s="88" t="str">
        <f t="shared" si="11"/>
        <v/>
      </c>
      <c r="I177" s="89"/>
    </row>
    <row r="178" spans="1:9" ht="16.5" customHeight="1" x14ac:dyDescent="0.55000000000000004">
      <c r="A178" s="47">
        <f t="shared" si="10"/>
        <v>135</v>
      </c>
      <c r="B178" s="82"/>
      <c r="C178" s="83"/>
      <c r="D178" s="84"/>
      <c r="E178" s="85"/>
      <c r="F178" s="86"/>
      <c r="G178" s="87"/>
      <c r="H178" s="88" t="str">
        <f t="shared" si="11"/>
        <v/>
      </c>
      <c r="I178" s="89"/>
    </row>
    <row r="179" spans="1:9" ht="16.5" customHeight="1" x14ac:dyDescent="0.55000000000000004">
      <c r="A179" s="47">
        <f t="shared" si="10"/>
        <v>136</v>
      </c>
      <c r="B179" s="82"/>
      <c r="C179" s="83"/>
      <c r="D179" s="84"/>
      <c r="E179" s="85"/>
      <c r="F179" s="86"/>
      <c r="G179" s="87"/>
      <c r="H179" s="88" t="str">
        <f t="shared" si="11"/>
        <v/>
      </c>
      <c r="I179" s="89"/>
    </row>
    <row r="180" spans="1:9" ht="16.5" customHeight="1" x14ac:dyDescent="0.55000000000000004">
      <c r="A180" s="47">
        <f t="shared" si="10"/>
        <v>137</v>
      </c>
      <c r="B180" s="82"/>
      <c r="C180" s="83"/>
      <c r="D180" s="84"/>
      <c r="E180" s="85"/>
      <c r="F180" s="86"/>
      <c r="G180" s="87"/>
      <c r="H180" s="88" t="str">
        <f t="shared" si="11"/>
        <v/>
      </c>
      <c r="I180" s="89"/>
    </row>
    <row r="181" spans="1:9" ht="16.5" customHeight="1" x14ac:dyDescent="0.55000000000000004">
      <c r="A181" s="47">
        <f t="shared" si="10"/>
        <v>138</v>
      </c>
      <c r="B181" s="82"/>
      <c r="C181" s="83"/>
      <c r="D181" s="84"/>
      <c r="E181" s="85"/>
      <c r="F181" s="86"/>
      <c r="G181" s="87"/>
      <c r="H181" s="88" t="str">
        <f t="shared" si="11"/>
        <v/>
      </c>
      <c r="I181" s="89"/>
    </row>
    <row r="182" spans="1:9" ht="16.5" customHeight="1" x14ac:dyDescent="0.55000000000000004">
      <c r="A182" s="47">
        <f t="shared" si="10"/>
        <v>139</v>
      </c>
      <c r="B182" s="82"/>
      <c r="C182" s="83"/>
      <c r="D182" s="84"/>
      <c r="E182" s="85"/>
      <c r="F182" s="86"/>
      <c r="G182" s="87"/>
      <c r="H182" s="88" t="str">
        <f t="shared" si="11"/>
        <v/>
      </c>
      <c r="I182" s="89"/>
    </row>
    <row r="183" spans="1:9" ht="16.5" customHeight="1" x14ac:dyDescent="0.55000000000000004">
      <c r="A183" s="47">
        <f t="shared" si="10"/>
        <v>140</v>
      </c>
      <c r="B183" s="82"/>
      <c r="C183" s="83"/>
      <c r="D183" s="84"/>
      <c r="E183" s="85"/>
      <c r="F183" s="86"/>
      <c r="G183" s="87"/>
      <c r="H183" s="88" t="str">
        <f t="shared" si="11"/>
        <v/>
      </c>
      <c r="I183" s="89"/>
    </row>
    <row r="184" spans="1:9" ht="16.5" customHeight="1" x14ac:dyDescent="0.55000000000000004">
      <c r="A184" s="47">
        <f t="shared" si="10"/>
        <v>141</v>
      </c>
      <c r="B184" s="82"/>
      <c r="C184" s="83"/>
      <c r="D184" s="84"/>
      <c r="E184" s="85"/>
      <c r="F184" s="86"/>
      <c r="G184" s="87"/>
      <c r="H184" s="88" t="str">
        <f t="shared" si="11"/>
        <v/>
      </c>
      <c r="I184" s="89"/>
    </row>
    <row r="185" spans="1:9" ht="16.5" customHeight="1" x14ac:dyDescent="0.55000000000000004">
      <c r="A185" s="47">
        <f t="shared" si="10"/>
        <v>142</v>
      </c>
      <c r="B185" s="82"/>
      <c r="C185" s="83"/>
      <c r="D185" s="84"/>
      <c r="E185" s="85"/>
      <c r="F185" s="86"/>
      <c r="G185" s="87"/>
      <c r="H185" s="88" t="str">
        <f t="shared" si="11"/>
        <v/>
      </c>
      <c r="I185" s="89"/>
    </row>
    <row r="186" spans="1:9" ht="16.5" customHeight="1" x14ac:dyDescent="0.55000000000000004">
      <c r="A186" s="47">
        <f t="shared" si="10"/>
        <v>143</v>
      </c>
      <c r="B186" s="82"/>
      <c r="C186" s="83"/>
      <c r="D186" s="84"/>
      <c r="E186" s="85"/>
      <c r="F186" s="86"/>
      <c r="G186" s="87"/>
      <c r="H186" s="88" t="str">
        <f t="shared" si="11"/>
        <v/>
      </c>
      <c r="I186" s="89"/>
    </row>
    <row r="187" spans="1:9" ht="16.5" customHeight="1" x14ac:dyDescent="0.55000000000000004">
      <c r="A187" s="47">
        <f t="shared" si="10"/>
        <v>144</v>
      </c>
      <c r="B187" s="82"/>
      <c r="C187" s="83"/>
      <c r="D187" s="84"/>
      <c r="E187" s="85"/>
      <c r="F187" s="86"/>
      <c r="G187" s="87"/>
      <c r="H187" s="88" t="str">
        <f t="shared" si="11"/>
        <v/>
      </c>
      <c r="I187" s="89"/>
    </row>
    <row r="188" spans="1:9" ht="16.5" customHeight="1" x14ac:dyDescent="0.55000000000000004">
      <c r="A188" s="47">
        <f t="shared" si="10"/>
        <v>145</v>
      </c>
      <c r="B188" s="82"/>
      <c r="C188" s="83"/>
      <c r="D188" s="84"/>
      <c r="E188" s="85"/>
      <c r="F188" s="86"/>
      <c r="G188" s="87"/>
      <c r="H188" s="88" t="str">
        <f t="shared" si="11"/>
        <v/>
      </c>
      <c r="I188" s="89"/>
    </row>
    <row r="189" spans="1:9" ht="16.5" customHeight="1" x14ac:dyDescent="0.55000000000000004">
      <c r="A189" s="47">
        <f t="shared" si="10"/>
        <v>146</v>
      </c>
      <c r="B189" s="82"/>
      <c r="C189" s="83"/>
      <c r="D189" s="84"/>
      <c r="E189" s="85"/>
      <c r="F189" s="86"/>
      <c r="G189" s="87"/>
      <c r="H189" s="88" t="str">
        <f t="shared" si="11"/>
        <v/>
      </c>
      <c r="I189" s="89"/>
    </row>
    <row r="190" spans="1:9" ht="16.5" customHeight="1" x14ac:dyDescent="0.55000000000000004">
      <c r="A190" s="47">
        <f t="shared" si="10"/>
        <v>147</v>
      </c>
      <c r="B190" s="82"/>
      <c r="C190" s="83"/>
      <c r="D190" s="84"/>
      <c r="E190" s="85"/>
      <c r="F190" s="86"/>
      <c r="G190" s="87"/>
      <c r="H190" s="88" t="str">
        <f t="shared" si="11"/>
        <v/>
      </c>
      <c r="I190" s="89"/>
    </row>
    <row r="191" spans="1:9" ht="16.5" customHeight="1" x14ac:dyDescent="0.55000000000000004">
      <c r="A191" s="47">
        <f t="shared" si="10"/>
        <v>148</v>
      </c>
      <c r="B191" s="82"/>
      <c r="C191" s="83"/>
      <c r="D191" s="84"/>
      <c r="E191" s="85"/>
      <c r="F191" s="86"/>
      <c r="G191" s="87"/>
      <c r="H191" s="88" t="str">
        <f t="shared" si="11"/>
        <v/>
      </c>
      <c r="I191" s="89"/>
    </row>
    <row r="192" spans="1:9" ht="16.5" customHeight="1" x14ac:dyDescent="0.55000000000000004">
      <c r="A192" s="47">
        <f t="shared" si="10"/>
        <v>149</v>
      </c>
      <c r="B192" s="82"/>
      <c r="C192" s="83"/>
      <c r="D192" s="84"/>
      <c r="E192" s="85"/>
      <c r="F192" s="86"/>
      <c r="G192" s="87"/>
      <c r="H192" s="88" t="str">
        <f t="shared" si="11"/>
        <v/>
      </c>
      <c r="I192" s="89"/>
    </row>
    <row r="193" spans="1:11" ht="16.5" customHeight="1" thickBot="1" x14ac:dyDescent="0.6">
      <c r="A193" s="47">
        <f t="shared" si="10"/>
        <v>150</v>
      </c>
      <c r="B193" s="82"/>
      <c r="C193" s="83"/>
      <c r="D193" s="84"/>
      <c r="E193" s="85"/>
      <c r="F193" s="86"/>
      <c r="G193" s="87"/>
      <c r="H193" s="88" t="str">
        <f t="shared" si="11"/>
        <v/>
      </c>
      <c r="I193" s="89"/>
    </row>
    <row r="194" spans="1:11" ht="22.5" customHeight="1" thickBot="1" x14ac:dyDescent="0.6">
      <c r="B194" s="252" t="s">
        <v>83</v>
      </c>
      <c r="C194" s="253"/>
      <c r="D194" s="253"/>
      <c r="E194" s="90" t="s">
        <v>25</v>
      </c>
      <c r="F194" s="91" t="s">
        <v>25</v>
      </c>
      <c r="G194" s="6" t="s">
        <v>25</v>
      </c>
      <c r="H194" s="7">
        <f>SUMIF(C164:C193,"&lt;&gt;"&amp;"▲助成対象外",H164:H193)</f>
        <v>0</v>
      </c>
      <c r="I194" s="92"/>
    </row>
    <row r="195" spans="1:11" ht="22.5" customHeight="1" thickTop="1" thickBot="1" x14ac:dyDescent="0.6">
      <c r="B195" s="254" t="s">
        <v>84</v>
      </c>
      <c r="C195" s="255"/>
      <c r="D195" s="255"/>
      <c r="E195" s="93" t="s">
        <v>25</v>
      </c>
      <c r="F195" s="94" t="s">
        <v>25</v>
      </c>
      <c r="G195" s="8" t="s">
        <v>25</v>
      </c>
      <c r="H195" s="9">
        <f>SUMIF(C164:C193,"▲助成対象外",H164:H193)</f>
        <v>0</v>
      </c>
      <c r="I195" s="95"/>
    </row>
    <row r="196" spans="1:11" ht="13.4" customHeight="1" x14ac:dyDescent="0.55000000000000004"/>
    <row r="198" spans="1:11" ht="21" customHeight="1" x14ac:dyDescent="0.55000000000000004">
      <c r="B198" s="47" t="str">
        <f>$B$8</f>
        <v>内訳明細表</v>
      </c>
      <c r="C198" s="98"/>
      <c r="D198" s="241" t="str">
        <f>$D$8</f>
        <v>ゼロエミビル化設備導入支援</v>
      </c>
      <c r="E198" s="242"/>
      <c r="F198" s="242"/>
      <c r="G198" s="242"/>
      <c r="H198" s="80" t="s">
        <v>85</v>
      </c>
      <c r="K198" s="78"/>
    </row>
    <row r="199" spans="1:11" ht="13.4" customHeight="1" x14ac:dyDescent="0.55000000000000004">
      <c r="D199" s="243"/>
      <c r="E199" s="243"/>
      <c r="F199" s="243"/>
      <c r="G199" s="243"/>
      <c r="H199" s="243"/>
    </row>
    <row r="200" spans="1:11" ht="13.4" customHeight="1" x14ac:dyDescent="0.55000000000000004">
      <c r="A200" s="81" t="s">
        <v>19</v>
      </c>
      <c r="B200" s="244" t="s">
        <v>190</v>
      </c>
      <c r="C200" s="244" t="s">
        <v>100</v>
      </c>
      <c r="D200" s="244" t="s">
        <v>20</v>
      </c>
      <c r="E200" s="245" t="s">
        <v>6</v>
      </c>
      <c r="F200" s="244" t="s">
        <v>101</v>
      </c>
      <c r="G200" s="246" t="s">
        <v>21</v>
      </c>
      <c r="H200" s="246" t="s">
        <v>22</v>
      </c>
      <c r="I200" s="244" t="s">
        <v>23</v>
      </c>
    </row>
    <row r="201" spans="1:11" ht="13.4" customHeight="1" x14ac:dyDescent="0.55000000000000004">
      <c r="A201" s="81" t="s">
        <v>24</v>
      </c>
      <c r="B201" s="244"/>
      <c r="C201" s="244"/>
      <c r="D201" s="244"/>
      <c r="E201" s="245"/>
      <c r="F201" s="244"/>
      <c r="G201" s="247"/>
      <c r="H201" s="247"/>
      <c r="I201" s="244"/>
    </row>
    <row r="202" spans="1:11" ht="16.5" customHeight="1" x14ac:dyDescent="0.55000000000000004">
      <c r="A202" s="47">
        <f>ROW()-3-8*6</f>
        <v>151</v>
      </c>
      <c r="B202" s="82"/>
      <c r="C202" s="83"/>
      <c r="D202" s="84"/>
      <c r="E202" s="85"/>
      <c r="F202" s="86"/>
      <c r="G202" s="87"/>
      <c r="H202" s="88"/>
      <c r="I202" s="89"/>
    </row>
    <row r="203" spans="1:11" ht="16.5" customHeight="1" x14ac:dyDescent="0.55000000000000004">
      <c r="A203" s="47">
        <f t="shared" ref="A203:A231" si="12">ROW()-3-8*6</f>
        <v>152</v>
      </c>
      <c r="B203" s="82"/>
      <c r="C203" s="83"/>
      <c r="D203" s="84"/>
      <c r="E203" s="85"/>
      <c r="F203" s="86"/>
      <c r="G203" s="87"/>
      <c r="H203" s="88"/>
      <c r="I203" s="89"/>
    </row>
    <row r="204" spans="1:11" ht="16.5" customHeight="1" x14ac:dyDescent="0.55000000000000004">
      <c r="A204" s="47">
        <f t="shared" si="12"/>
        <v>153</v>
      </c>
      <c r="B204" s="82"/>
      <c r="C204" s="83"/>
      <c r="D204" s="84"/>
      <c r="E204" s="85"/>
      <c r="F204" s="86"/>
      <c r="G204" s="87"/>
      <c r="H204" s="88"/>
      <c r="I204" s="89"/>
    </row>
    <row r="205" spans="1:11" ht="16.5" customHeight="1" x14ac:dyDescent="0.55000000000000004">
      <c r="A205" s="47">
        <f t="shared" si="12"/>
        <v>154</v>
      </c>
      <c r="B205" s="82"/>
      <c r="C205" s="83"/>
      <c r="D205" s="84"/>
      <c r="E205" s="85"/>
      <c r="F205" s="86"/>
      <c r="G205" s="87"/>
      <c r="H205" s="88"/>
      <c r="I205" s="89"/>
    </row>
    <row r="206" spans="1:11" ht="16.5" customHeight="1" x14ac:dyDescent="0.55000000000000004">
      <c r="A206" s="47">
        <f t="shared" si="12"/>
        <v>155</v>
      </c>
      <c r="B206" s="82"/>
      <c r="C206" s="83"/>
      <c r="D206" s="84"/>
      <c r="E206" s="85"/>
      <c r="F206" s="86"/>
      <c r="G206" s="87"/>
      <c r="H206" s="88" t="str">
        <f t="shared" ref="H206:H231" si="13">IF(E206*G206=0,"",ROUND(E206*G206,0))</f>
        <v/>
      </c>
      <c r="I206" s="89"/>
    </row>
    <row r="207" spans="1:11" ht="16.5" customHeight="1" x14ac:dyDescent="0.55000000000000004">
      <c r="A207" s="47">
        <f t="shared" si="12"/>
        <v>156</v>
      </c>
      <c r="B207" s="82"/>
      <c r="C207" s="83"/>
      <c r="D207" s="84"/>
      <c r="E207" s="85"/>
      <c r="F207" s="86"/>
      <c r="G207" s="87"/>
      <c r="H207" s="88" t="str">
        <f t="shared" si="13"/>
        <v/>
      </c>
      <c r="I207" s="89"/>
    </row>
    <row r="208" spans="1:11" ht="16.5" customHeight="1" x14ac:dyDescent="0.55000000000000004">
      <c r="A208" s="47">
        <f t="shared" si="12"/>
        <v>157</v>
      </c>
      <c r="B208" s="82"/>
      <c r="C208" s="83"/>
      <c r="D208" s="84"/>
      <c r="E208" s="85"/>
      <c r="F208" s="86"/>
      <c r="G208" s="87"/>
      <c r="H208" s="88" t="str">
        <f t="shared" si="13"/>
        <v/>
      </c>
      <c r="I208" s="89"/>
    </row>
    <row r="209" spans="1:9" ht="16.5" customHeight="1" x14ac:dyDescent="0.55000000000000004">
      <c r="A209" s="47">
        <f t="shared" si="12"/>
        <v>158</v>
      </c>
      <c r="B209" s="82"/>
      <c r="C209" s="83"/>
      <c r="D209" s="84"/>
      <c r="E209" s="85"/>
      <c r="F209" s="86"/>
      <c r="G209" s="87"/>
      <c r="H209" s="88" t="str">
        <f t="shared" si="13"/>
        <v/>
      </c>
      <c r="I209" s="89"/>
    </row>
    <row r="210" spans="1:9" ht="16.5" customHeight="1" x14ac:dyDescent="0.55000000000000004">
      <c r="A210" s="47">
        <f t="shared" si="12"/>
        <v>159</v>
      </c>
      <c r="B210" s="82"/>
      <c r="C210" s="83"/>
      <c r="D210" s="84"/>
      <c r="E210" s="85"/>
      <c r="F210" s="86"/>
      <c r="G210" s="87"/>
      <c r="H210" s="88" t="str">
        <f t="shared" si="13"/>
        <v/>
      </c>
      <c r="I210" s="89"/>
    </row>
    <row r="211" spans="1:9" ht="16.5" customHeight="1" x14ac:dyDescent="0.55000000000000004">
      <c r="A211" s="47">
        <f t="shared" si="12"/>
        <v>160</v>
      </c>
      <c r="B211" s="82"/>
      <c r="C211" s="83"/>
      <c r="D211" s="84"/>
      <c r="E211" s="85"/>
      <c r="F211" s="86"/>
      <c r="G211" s="87"/>
      <c r="H211" s="88" t="str">
        <f t="shared" si="13"/>
        <v/>
      </c>
      <c r="I211" s="89"/>
    </row>
    <row r="212" spans="1:9" ht="16.5" customHeight="1" x14ac:dyDescent="0.55000000000000004">
      <c r="A212" s="47">
        <f t="shared" si="12"/>
        <v>161</v>
      </c>
      <c r="B212" s="82"/>
      <c r="C212" s="83"/>
      <c r="D212" s="84"/>
      <c r="E212" s="85"/>
      <c r="F212" s="86"/>
      <c r="G212" s="87"/>
      <c r="H212" s="88" t="str">
        <f t="shared" si="13"/>
        <v/>
      </c>
      <c r="I212" s="89"/>
    </row>
    <row r="213" spans="1:9" ht="16.5" customHeight="1" x14ac:dyDescent="0.55000000000000004">
      <c r="A213" s="47">
        <f t="shared" si="12"/>
        <v>162</v>
      </c>
      <c r="B213" s="82"/>
      <c r="C213" s="83"/>
      <c r="D213" s="84"/>
      <c r="E213" s="85"/>
      <c r="F213" s="86"/>
      <c r="G213" s="87"/>
      <c r="H213" s="88" t="str">
        <f t="shared" si="13"/>
        <v/>
      </c>
      <c r="I213" s="89"/>
    </row>
    <row r="214" spans="1:9" ht="16.5" customHeight="1" x14ac:dyDescent="0.55000000000000004">
      <c r="A214" s="47">
        <f t="shared" si="12"/>
        <v>163</v>
      </c>
      <c r="B214" s="82"/>
      <c r="C214" s="83"/>
      <c r="D214" s="84"/>
      <c r="E214" s="85"/>
      <c r="F214" s="86"/>
      <c r="G214" s="87"/>
      <c r="H214" s="88" t="str">
        <f t="shared" si="13"/>
        <v/>
      </c>
      <c r="I214" s="89"/>
    </row>
    <row r="215" spans="1:9" ht="16.5" customHeight="1" x14ac:dyDescent="0.55000000000000004">
      <c r="A215" s="47">
        <f t="shared" si="12"/>
        <v>164</v>
      </c>
      <c r="B215" s="82"/>
      <c r="C215" s="83"/>
      <c r="D215" s="84"/>
      <c r="E215" s="85"/>
      <c r="F215" s="86"/>
      <c r="G215" s="87"/>
      <c r="H215" s="88" t="str">
        <f t="shared" si="13"/>
        <v/>
      </c>
      <c r="I215" s="89"/>
    </row>
    <row r="216" spans="1:9" ht="16.5" customHeight="1" x14ac:dyDescent="0.55000000000000004">
      <c r="A216" s="47">
        <f t="shared" si="12"/>
        <v>165</v>
      </c>
      <c r="B216" s="82"/>
      <c r="C216" s="83"/>
      <c r="D216" s="84"/>
      <c r="E216" s="85"/>
      <c r="F216" s="86"/>
      <c r="G216" s="87"/>
      <c r="H216" s="88" t="str">
        <f t="shared" si="13"/>
        <v/>
      </c>
      <c r="I216" s="89"/>
    </row>
    <row r="217" spans="1:9" ht="16.5" customHeight="1" x14ac:dyDescent="0.55000000000000004">
      <c r="A217" s="47">
        <f t="shared" si="12"/>
        <v>166</v>
      </c>
      <c r="B217" s="82"/>
      <c r="C217" s="83"/>
      <c r="D217" s="84"/>
      <c r="E217" s="85"/>
      <c r="F217" s="86"/>
      <c r="G217" s="87"/>
      <c r="H217" s="88" t="str">
        <f t="shared" si="13"/>
        <v/>
      </c>
      <c r="I217" s="89"/>
    </row>
    <row r="218" spans="1:9" ht="16.5" customHeight="1" x14ac:dyDescent="0.55000000000000004">
      <c r="A218" s="47">
        <f t="shared" si="12"/>
        <v>167</v>
      </c>
      <c r="B218" s="82"/>
      <c r="C218" s="83"/>
      <c r="D218" s="84"/>
      <c r="E218" s="85"/>
      <c r="F218" s="86"/>
      <c r="G218" s="87"/>
      <c r="H218" s="88" t="str">
        <f t="shared" si="13"/>
        <v/>
      </c>
      <c r="I218" s="89"/>
    </row>
    <row r="219" spans="1:9" ht="16.5" customHeight="1" x14ac:dyDescent="0.55000000000000004">
      <c r="A219" s="47">
        <f t="shared" si="12"/>
        <v>168</v>
      </c>
      <c r="B219" s="82"/>
      <c r="C219" s="83"/>
      <c r="D219" s="84"/>
      <c r="E219" s="85"/>
      <c r="F219" s="86"/>
      <c r="G219" s="87"/>
      <c r="H219" s="88" t="str">
        <f t="shared" si="13"/>
        <v/>
      </c>
      <c r="I219" s="89"/>
    </row>
    <row r="220" spans="1:9" ht="16.5" customHeight="1" x14ac:dyDescent="0.55000000000000004">
      <c r="A220" s="47">
        <f t="shared" si="12"/>
        <v>169</v>
      </c>
      <c r="B220" s="82"/>
      <c r="C220" s="83"/>
      <c r="D220" s="84"/>
      <c r="E220" s="85"/>
      <c r="F220" s="86"/>
      <c r="G220" s="87"/>
      <c r="H220" s="88" t="str">
        <f t="shared" si="13"/>
        <v/>
      </c>
      <c r="I220" s="89"/>
    </row>
    <row r="221" spans="1:9" ht="16.5" customHeight="1" x14ac:dyDescent="0.55000000000000004">
      <c r="A221" s="47">
        <f t="shared" si="12"/>
        <v>170</v>
      </c>
      <c r="B221" s="82"/>
      <c r="C221" s="83"/>
      <c r="D221" s="84"/>
      <c r="E221" s="85"/>
      <c r="F221" s="86"/>
      <c r="G221" s="87"/>
      <c r="H221" s="88" t="str">
        <f t="shared" si="13"/>
        <v/>
      </c>
      <c r="I221" s="89"/>
    </row>
    <row r="222" spans="1:9" ht="16.5" customHeight="1" x14ac:dyDescent="0.55000000000000004">
      <c r="A222" s="47">
        <f t="shared" si="12"/>
        <v>171</v>
      </c>
      <c r="B222" s="82"/>
      <c r="C222" s="83"/>
      <c r="D222" s="84"/>
      <c r="E222" s="85"/>
      <c r="F222" s="86"/>
      <c r="G222" s="87"/>
      <c r="H222" s="88" t="str">
        <f t="shared" si="13"/>
        <v/>
      </c>
      <c r="I222" s="89"/>
    </row>
    <row r="223" spans="1:9" ht="16.5" customHeight="1" x14ac:dyDescent="0.55000000000000004">
      <c r="A223" s="47">
        <f t="shared" si="12"/>
        <v>172</v>
      </c>
      <c r="B223" s="82"/>
      <c r="C223" s="83"/>
      <c r="D223" s="84"/>
      <c r="E223" s="85"/>
      <c r="F223" s="86"/>
      <c r="G223" s="87"/>
      <c r="H223" s="88" t="str">
        <f t="shared" si="13"/>
        <v/>
      </c>
      <c r="I223" s="89"/>
    </row>
    <row r="224" spans="1:9" ht="16.5" customHeight="1" x14ac:dyDescent="0.55000000000000004">
      <c r="A224" s="47">
        <f t="shared" si="12"/>
        <v>173</v>
      </c>
      <c r="B224" s="82"/>
      <c r="C224" s="83"/>
      <c r="D224" s="84"/>
      <c r="E224" s="85"/>
      <c r="F224" s="86"/>
      <c r="G224" s="87"/>
      <c r="H224" s="88" t="str">
        <f t="shared" si="13"/>
        <v/>
      </c>
      <c r="I224" s="89"/>
    </row>
    <row r="225" spans="1:11" ht="16.5" customHeight="1" x14ac:dyDescent="0.55000000000000004">
      <c r="A225" s="47">
        <f t="shared" si="12"/>
        <v>174</v>
      </c>
      <c r="B225" s="82"/>
      <c r="C225" s="83"/>
      <c r="D225" s="84"/>
      <c r="E225" s="85"/>
      <c r="F225" s="86"/>
      <c r="G225" s="87"/>
      <c r="H225" s="88" t="str">
        <f t="shared" si="13"/>
        <v/>
      </c>
      <c r="I225" s="89"/>
    </row>
    <row r="226" spans="1:11" ht="16.5" customHeight="1" x14ac:dyDescent="0.55000000000000004">
      <c r="A226" s="47">
        <f t="shared" si="12"/>
        <v>175</v>
      </c>
      <c r="B226" s="82"/>
      <c r="C226" s="83"/>
      <c r="D226" s="84"/>
      <c r="E226" s="85"/>
      <c r="F226" s="86"/>
      <c r="G226" s="87"/>
      <c r="H226" s="88" t="str">
        <f t="shared" si="13"/>
        <v/>
      </c>
      <c r="I226" s="89"/>
    </row>
    <row r="227" spans="1:11" ht="16.5" customHeight="1" x14ac:dyDescent="0.55000000000000004">
      <c r="A227" s="47">
        <f t="shared" si="12"/>
        <v>176</v>
      </c>
      <c r="B227" s="82"/>
      <c r="C227" s="83"/>
      <c r="D227" s="84"/>
      <c r="E227" s="85"/>
      <c r="F227" s="86"/>
      <c r="G227" s="87"/>
      <c r="H227" s="88" t="str">
        <f t="shared" si="13"/>
        <v/>
      </c>
      <c r="I227" s="89"/>
    </row>
    <row r="228" spans="1:11" ht="16.5" customHeight="1" x14ac:dyDescent="0.55000000000000004">
      <c r="A228" s="47">
        <f t="shared" si="12"/>
        <v>177</v>
      </c>
      <c r="B228" s="82"/>
      <c r="C228" s="83"/>
      <c r="D228" s="84"/>
      <c r="E228" s="85"/>
      <c r="F228" s="86"/>
      <c r="G228" s="87"/>
      <c r="H228" s="88" t="str">
        <f t="shared" si="13"/>
        <v/>
      </c>
      <c r="I228" s="89"/>
    </row>
    <row r="229" spans="1:11" ht="16.5" customHeight="1" x14ac:dyDescent="0.55000000000000004">
      <c r="A229" s="47">
        <f t="shared" si="12"/>
        <v>178</v>
      </c>
      <c r="B229" s="82"/>
      <c r="C229" s="83"/>
      <c r="D229" s="84"/>
      <c r="E229" s="85"/>
      <c r="F229" s="86"/>
      <c r="G229" s="87"/>
      <c r="H229" s="88" t="str">
        <f t="shared" si="13"/>
        <v/>
      </c>
      <c r="I229" s="89"/>
    </row>
    <row r="230" spans="1:11" ht="16.5" customHeight="1" x14ac:dyDescent="0.55000000000000004">
      <c r="A230" s="47">
        <f t="shared" si="12"/>
        <v>179</v>
      </c>
      <c r="B230" s="82"/>
      <c r="C230" s="83"/>
      <c r="D230" s="84"/>
      <c r="E230" s="85"/>
      <c r="F230" s="86"/>
      <c r="G230" s="87"/>
      <c r="H230" s="88" t="str">
        <f t="shared" si="13"/>
        <v/>
      </c>
      <c r="I230" s="89"/>
    </row>
    <row r="231" spans="1:11" ht="16.5" customHeight="1" thickBot="1" x14ac:dyDescent="0.6">
      <c r="A231" s="47">
        <f t="shared" si="12"/>
        <v>180</v>
      </c>
      <c r="B231" s="82"/>
      <c r="C231" s="83"/>
      <c r="D231" s="84"/>
      <c r="E231" s="85"/>
      <c r="F231" s="86"/>
      <c r="G231" s="87"/>
      <c r="H231" s="88" t="str">
        <f t="shared" si="13"/>
        <v/>
      </c>
      <c r="I231" s="89"/>
    </row>
    <row r="232" spans="1:11" ht="22.5" customHeight="1" thickBot="1" x14ac:dyDescent="0.6">
      <c r="B232" s="252" t="s">
        <v>86</v>
      </c>
      <c r="C232" s="253"/>
      <c r="D232" s="253"/>
      <c r="E232" s="90" t="s">
        <v>25</v>
      </c>
      <c r="F232" s="91" t="s">
        <v>25</v>
      </c>
      <c r="G232" s="6" t="s">
        <v>25</v>
      </c>
      <c r="H232" s="7">
        <f>SUMIF(C202:C231,"&lt;&gt;"&amp;"▲助成対象外",H202:H231)</f>
        <v>0</v>
      </c>
      <c r="I232" s="92"/>
    </row>
    <row r="233" spans="1:11" ht="22.5" customHeight="1" thickTop="1" thickBot="1" x14ac:dyDescent="0.6">
      <c r="B233" s="254" t="s">
        <v>87</v>
      </c>
      <c r="C233" s="255"/>
      <c r="D233" s="255"/>
      <c r="E233" s="93" t="s">
        <v>25</v>
      </c>
      <c r="F233" s="94" t="s">
        <v>25</v>
      </c>
      <c r="G233" s="8" t="s">
        <v>25</v>
      </c>
      <c r="H233" s="9">
        <f>SUMIF(C202:C231,"▲助成対象外",H202:H231)</f>
        <v>0</v>
      </c>
      <c r="I233" s="95"/>
    </row>
    <row r="234" spans="1:11" ht="13.4" customHeight="1" x14ac:dyDescent="0.55000000000000004"/>
    <row r="236" spans="1:11" ht="21" customHeight="1" x14ac:dyDescent="0.55000000000000004">
      <c r="B236" s="47" t="str">
        <f>$B$8</f>
        <v>内訳明細表</v>
      </c>
      <c r="C236" s="98"/>
      <c r="D236" s="241" t="str">
        <f>$D$8</f>
        <v>ゼロエミビル化設備導入支援</v>
      </c>
      <c r="E236" s="242"/>
      <c r="F236" s="242"/>
      <c r="G236" s="242"/>
      <c r="H236" s="80" t="s">
        <v>88</v>
      </c>
      <c r="K236" s="78"/>
    </row>
    <row r="237" spans="1:11" ht="13.4" customHeight="1" x14ac:dyDescent="0.55000000000000004">
      <c r="D237" s="243"/>
      <c r="E237" s="243"/>
      <c r="F237" s="243"/>
      <c r="G237" s="243"/>
      <c r="H237" s="243"/>
    </row>
    <row r="238" spans="1:11" ht="13.4" customHeight="1" x14ac:dyDescent="0.55000000000000004">
      <c r="A238" s="81" t="s">
        <v>19</v>
      </c>
      <c r="B238" s="244" t="s">
        <v>190</v>
      </c>
      <c r="C238" s="244" t="s">
        <v>100</v>
      </c>
      <c r="D238" s="244" t="s">
        <v>20</v>
      </c>
      <c r="E238" s="245" t="s">
        <v>6</v>
      </c>
      <c r="F238" s="244" t="s">
        <v>101</v>
      </c>
      <c r="G238" s="246" t="s">
        <v>21</v>
      </c>
      <c r="H238" s="246" t="s">
        <v>22</v>
      </c>
      <c r="I238" s="244" t="s">
        <v>23</v>
      </c>
    </row>
    <row r="239" spans="1:11" ht="13.4" customHeight="1" x14ac:dyDescent="0.55000000000000004">
      <c r="A239" s="81" t="s">
        <v>24</v>
      </c>
      <c r="B239" s="244"/>
      <c r="C239" s="244"/>
      <c r="D239" s="244"/>
      <c r="E239" s="245"/>
      <c r="F239" s="244"/>
      <c r="G239" s="247"/>
      <c r="H239" s="247"/>
      <c r="I239" s="244"/>
    </row>
    <row r="240" spans="1:11" ht="16.5" customHeight="1" x14ac:dyDescent="0.55000000000000004">
      <c r="A240" s="47">
        <f>ROW()-3-8*7</f>
        <v>181</v>
      </c>
      <c r="B240" s="82"/>
      <c r="C240" s="83"/>
      <c r="D240" s="84"/>
      <c r="E240" s="85"/>
      <c r="F240" s="86"/>
      <c r="G240" s="87"/>
      <c r="H240" s="88"/>
      <c r="I240" s="89"/>
    </row>
    <row r="241" spans="1:9" ht="16.5" customHeight="1" x14ac:dyDescent="0.55000000000000004">
      <c r="A241" s="47">
        <f t="shared" ref="A241:A269" si="14">ROW()-3-8*7</f>
        <v>182</v>
      </c>
      <c r="B241" s="82"/>
      <c r="C241" s="83"/>
      <c r="D241" s="84"/>
      <c r="E241" s="85"/>
      <c r="F241" s="86"/>
      <c r="G241" s="87"/>
      <c r="H241" s="88"/>
      <c r="I241" s="89"/>
    </row>
    <row r="242" spans="1:9" ht="16.5" customHeight="1" x14ac:dyDescent="0.55000000000000004">
      <c r="A242" s="47">
        <f t="shared" si="14"/>
        <v>183</v>
      </c>
      <c r="B242" s="82"/>
      <c r="C242" s="83"/>
      <c r="D242" s="84"/>
      <c r="E242" s="85"/>
      <c r="F242" s="86"/>
      <c r="G242" s="87"/>
      <c r="H242" s="88"/>
      <c r="I242" s="89"/>
    </row>
    <row r="243" spans="1:9" ht="16.5" customHeight="1" x14ac:dyDescent="0.55000000000000004">
      <c r="A243" s="47">
        <f t="shared" si="14"/>
        <v>184</v>
      </c>
      <c r="B243" s="82"/>
      <c r="C243" s="83"/>
      <c r="D243" s="84"/>
      <c r="E243" s="85"/>
      <c r="F243" s="86"/>
      <c r="G243" s="87"/>
      <c r="H243" s="88"/>
      <c r="I243" s="89"/>
    </row>
    <row r="244" spans="1:9" ht="16.5" customHeight="1" x14ac:dyDescent="0.55000000000000004">
      <c r="A244" s="47">
        <f t="shared" si="14"/>
        <v>185</v>
      </c>
      <c r="B244" s="82"/>
      <c r="C244" s="83"/>
      <c r="D244" s="84"/>
      <c r="E244" s="85"/>
      <c r="F244" s="86"/>
      <c r="G244" s="87"/>
      <c r="H244" s="88" t="str">
        <f t="shared" ref="H244:H269" si="15">IF(E244*G244=0,"",ROUND(E244*G244,0))</f>
        <v/>
      </c>
      <c r="I244" s="89"/>
    </row>
    <row r="245" spans="1:9" ht="16.5" customHeight="1" x14ac:dyDescent="0.55000000000000004">
      <c r="A245" s="47">
        <f t="shared" si="14"/>
        <v>186</v>
      </c>
      <c r="B245" s="82"/>
      <c r="C245" s="83"/>
      <c r="D245" s="84"/>
      <c r="E245" s="85"/>
      <c r="F245" s="86"/>
      <c r="G245" s="87"/>
      <c r="H245" s="88" t="str">
        <f t="shared" si="15"/>
        <v/>
      </c>
      <c r="I245" s="89"/>
    </row>
    <row r="246" spans="1:9" ht="16.5" customHeight="1" x14ac:dyDescent="0.55000000000000004">
      <c r="A246" s="47">
        <f t="shared" si="14"/>
        <v>187</v>
      </c>
      <c r="B246" s="82"/>
      <c r="C246" s="83"/>
      <c r="D246" s="84"/>
      <c r="E246" s="85"/>
      <c r="F246" s="86"/>
      <c r="G246" s="87"/>
      <c r="H246" s="88" t="str">
        <f t="shared" si="15"/>
        <v/>
      </c>
      <c r="I246" s="89"/>
    </row>
    <row r="247" spans="1:9" ht="16.5" customHeight="1" x14ac:dyDescent="0.55000000000000004">
      <c r="A247" s="47">
        <f t="shared" si="14"/>
        <v>188</v>
      </c>
      <c r="B247" s="82"/>
      <c r="C247" s="83"/>
      <c r="D247" s="84"/>
      <c r="E247" s="85"/>
      <c r="F247" s="86"/>
      <c r="G247" s="87"/>
      <c r="H247" s="88" t="str">
        <f t="shared" si="15"/>
        <v/>
      </c>
      <c r="I247" s="89"/>
    </row>
    <row r="248" spans="1:9" ht="16.5" customHeight="1" x14ac:dyDescent="0.55000000000000004">
      <c r="A248" s="47">
        <f t="shared" si="14"/>
        <v>189</v>
      </c>
      <c r="B248" s="82"/>
      <c r="C248" s="83"/>
      <c r="D248" s="84"/>
      <c r="E248" s="85"/>
      <c r="F248" s="86"/>
      <c r="G248" s="87"/>
      <c r="H248" s="88" t="str">
        <f t="shared" si="15"/>
        <v/>
      </c>
      <c r="I248" s="89"/>
    </row>
    <row r="249" spans="1:9" ht="16.5" customHeight="1" x14ac:dyDescent="0.55000000000000004">
      <c r="A249" s="47">
        <f t="shared" si="14"/>
        <v>190</v>
      </c>
      <c r="B249" s="82"/>
      <c r="C249" s="83"/>
      <c r="D249" s="84"/>
      <c r="E249" s="85"/>
      <c r="F249" s="86"/>
      <c r="G249" s="87"/>
      <c r="H249" s="88" t="str">
        <f t="shared" si="15"/>
        <v/>
      </c>
      <c r="I249" s="89"/>
    </row>
    <row r="250" spans="1:9" ht="16.5" customHeight="1" x14ac:dyDescent="0.55000000000000004">
      <c r="A250" s="47">
        <f t="shared" si="14"/>
        <v>191</v>
      </c>
      <c r="B250" s="82"/>
      <c r="C250" s="83"/>
      <c r="D250" s="84"/>
      <c r="E250" s="85"/>
      <c r="F250" s="86"/>
      <c r="G250" s="87"/>
      <c r="H250" s="88" t="str">
        <f t="shared" si="15"/>
        <v/>
      </c>
      <c r="I250" s="89"/>
    </row>
    <row r="251" spans="1:9" ht="16.5" customHeight="1" x14ac:dyDescent="0.55000000000000004">
      <c r="A251" s="47">
        <f t="shared" si="14"/>
        <v>192</v>
      </c>
      <c r="B251" s="82"/>
      <c r="C251" s="83"/>
      <c r="D251" s="84"/>
      <c r="E251" s="85"/>
      <c r="F251" s="86"/>
      <c r="G251" s="87"/>
      <c r="H251" s="88" t="str">
        <f t="shared" si="15"/>
        <v/>
      </c>
      <c r="I251" s="89"/>
    </row>
    <row r="252" spans="1:9" ht="16.5" customHeight="1" x14ac:dyDescent="0.55000000000000004">
      <c r="A252" s="47">
        <f t="shared" si="14"/>
        <v>193</v>
      </c>
      <c r="B252" s="82"/>
      <c r="C252" s="83"/>
      <c r="D252" s="84"/>
      <c r="E252" s="85"/>
      <c r="F252" s="86"/>
      <c r="G252" s="87"/>
      <c r="H252" s="88" t="str">
        <f t="shared" si="15"/>
        <v/>
      </c>
      <c r="I252" s="89"/>
    </row>
    <row r="253" spans="1:9" ht="16.5" customHeight="1" x14ac:dyDescent="0.55000000000000004">
      <c r="A253" s="47">
        <f t="shared" si="14"/>
        <v>194</v>
      </c>
      <c r="B253" s="82"/>
      <c r="C253" s="83"/>
      <c r="D253" s="84"/>
      <c r="E253" s="85"/>
      <c r="F253" s="86"/>
      <c r="G253" s="87"/>
      <c r="H253" s="88" t="str">
        <f t="shared" si="15"/>
        <v/>
      </c>
      <c r="I253" s="89"/>
    </row>
    <row r="254" spans="1:9" ht="16.5" customHeight="1" x14ac:dyDescent="0.55000000000000004">
      <c r="A254" s="47">
        <f t="shared" si="14"/>
        <v>195</v>
      </c>
      <c r="B254" s="82"/>
      <c r="C254" s="83"/>
      <c r="D254" s="84"/>
      <c r="E254" s="85"/>
      <c r="F254" s="86"/>
      <c r="G254" s="87"/>
      <c r="H254" s="88" t="str">
        <f t="shared" si="15"/>
        <v/>
      </c>
      <c r="I254" s="89"/>
    </row>
    <row r="255" spans="1:9" ht="16.5" customHeight="1" x14ac:dyDescent="0.55000000000000004">
      <c r="A255" s="47">
        <f t="shared" si="14"/>
        <v>196</v>
      </c>
      <c r="B255" s="82"/>
      <c r="C255" s="83"/>
      <c r="D255" s="84"/>
      <c r="E255" s="85"/>
      <c r="F255" s="86"/>
      <c r="G255" s="87"/>
      <c r="H255" s="88" t="str">
        <f t="shared" si="15"/>
        <v/>
      </c>
      <c r="I255" s="89"/>
    </row>
    <row r="256" spans="1:9" ht="16.5" customHeight="1" x14ac:dyDescent="0.55000000000000004">
      <c r="A256" s="47">
        <f t="shared" si="14"/>
        <v>197</v>
      </c>
      <c r="B256" s="82"/>
      <c r="C256" s="83"/>
      <c r="D256" s="84"/>
      <c r="E256" s="85"/>
      <c r="F256" s="86"/>
      <c r="G256" s="87"/>
      <c r="H256" s="88" t="str">
        <f t="shared" si="15"/>
        <v/>
      </c>
      <c r="I256" s="89"/>
    </row>
    <row r="257" spans="1:9" ht="16.5" customHeight="1" x14ac:dyDescent="0.55000000000000004">
      <c r="A257" s="47">
        <f t="shared" si="14"/>
        <v>198</v>
      </c>
      <c r="B257" s="82"/>
      <c r="C257" s="83"/>
      <c r="D257" s="84"/>
      <c r="E257" s="85"/>
      <c r="F257" s="86"/>
      <c r="G257" s="87"/>
      <c r="H257" s="88" t="str">
        <f t="shared" si="15"/>
        <v/>
      </c>
      <c r="I257" s="89"/>
    </row>
    <row r="258" spans="1:9" ht="16.5" customHeight="1" x14ac:dyDescent="0.55000000000000004">
      <c r="A258" s="47">
        <f t="shared" si="14"/>
        <v>199</v>
      </c>
      <c r="B258" s="82"/>
      <c r="C258" s="83"/>
      <c r="D258" s="84"/>
      <c r="E258" s="85"/>
      <c r="F258" s="86"/>
      <c r="G258" s="87"/>
      <c r="H258" s="88" t="str">
        <f t="shared" si="15"/>
        <v/>
      </c>
      <c r="I258" s="89"/>
    </row>
    <row r="259" spans="1:9" ht="16.5" customHeight="1" x14ac:dyDescent="0.55000000000000004">
      <c r="A259" s="47">
        <f t="shared" si="14"/>
        <v>200</v>
      </c>
      <c r="B259" s="82"/>
      <c r="C259" s="83"/>
      <c r="D259" s="84"/>
      <c r="E259" s="85"/>
      <c r="F259" s="86"/>
      <c r="G259" s="87"/>
      <c r="H259" s="88" t="str">
        <f t="shared" si="15"/>
        <v/>
      </c>
      <c r="I259" s="89"/>
    </row>
    <row r="260" spans="1:9" ht="16.5" customHeight="1" x14ac:dyDescent="0.55000000000000004">
      <c r="A260" s="47">
        <f t="shared" si="14"/>
        <v>201</v>
      </c>
      <c r="B260" s="82"/>
      <c r="C260" s="83"/>
      <c r="D260" s="84"/>
      <c r="E260" s="85"/>
      <c r="F260" s="86"/>
      <c r="G260" s="87"/>
      <c r="H260" s="88" t="str">
        <f t="shared" si="15"/>
        <v/>
      </c>
      <c r="I260" s="89"/>
    </row>
    <row r="261" spans="1:9" ht="16.5" customHeight="1" x14ac:dyDescent="0.55000000000000004">
      <c r="A261" s="47">
        <f t="shared" si="14"/>
        <v>202</v>
      </c>
      <c r="B261" s="82"/>
      <c r="C261" s="83"/>
      <c r="D261" s="84"/>
      <c r="E261" s="85"/>
      <c r="F261" s="86"/>
      <c r="G261" s="87"/>
      <c r="H261" s="88" t="str">
        <f t="shared" si="15"/>
        <v/>
      </c>
      <c r="I261" s="89"/>
    </row>
    <row r="262" spans="1:9" ht="16.5" customHeight="1" x14ac:dyDescent="0.55000000000000004">
      <c r="A262" s="47">
        <f t="shared" si="14"/>
        <v>203</v>
      </c>
      <c r="B262" s="82"/>
      <c r="C262" s="83"/>
      <c r="D262" s="84"/>
      <c r="E262" s="85"/>
      <c r="F262" s="86"/>
      <c r="G262" s="87"/>
      <c r="H262" s="88" t="str">
        <f t="shared" si="15"/>
        <v/>
      </c>
      <c r="I262" s="89"/>
    </row>
    <row r="263" spans="1:9" ht="16.5" customHeight="1" x14ac:dyDescent="0.55000000000000004">
      <c r="A263" s="47">
        <f t="shared" si="14"/>
        <v>204</v>
      </c>
      <c r="B263" s="82"/>
      <c r="C263" s="83"/>
      <c r="D263" s="84"/>
      <c r="E263" s="85"/>
      <c r="F263" s="86"/>
      <c r="G263" s="87"/>
      <c r="H263" s="88" t="str">
        <f t="shared" si="15"/>
        <v/>
      </c>
      <c r="I263" s="89"/>
    </row>
    <row r="264" spans="1:9" ht="16.5" customHeight="1" x14ac:dyDescent="0.55000000000000004">
      <c r="A264" s="47">
        <f t="shared" si="14"/>
        <v>205</v>
      </c>
      <c r="B264" s="82"/>
      <c r="C264" s="83"/>
      <c r="D264" s="84"/>
      <c r="E264" s="85"/>
      <c r="F264" s="86"/>
      <c r="G264" s="87"/>
      <c r="H264" s="88" t="str">
        <f t="shared" si="15"/>
        <v/>
      </c>
      <c r="I264" s="89"/>
    </row>
    <row r="265" spans="1:9" ht="16.5" customHeight="1" x14ac:dyDescent="0.55000000000000004">
      <c r="A265" s="47">
        <f t="shared" si="14"/>
        <v>206</v>
      </c>
      <c r="B265" s="82"/>
      <c r="C265" s="83"/>
      <c r="D265" s="84"/>
      <c r="E265" s="85"/>
      <c r="F265" s="86"/>
      <c r="G265" s="87"/>
      <c r="H265" s="88" t="str">
        <f t="shared" si="15"/>
        <v/>
      </c>
      <c r="I265" s="89"/>
    </row>
    <row r="266" spans="1:9" ht="16.5" customHeight="1" x14ac:dyDescent="0.55000000000000004">
      <c r="A266" s="47">
        <f t="shared" si="14"/>
        <v>207</v>
      </c>
      <c r="B266" s="82"/>
      <c r="C266" s="83"/>
      <c r="D266" s="84"/>
      <c r="E266" s="85"/>
      <c r="F266" s="86"/>
      <c r="G266" s="87"/>
      <c r="H266" s="88" t="str">
        <f t="shared" si="15"/>
        <v/>
      </c>
      <c r="I266" s="89"/>
    </row>
    <row r="267" spans="1:9" ht="16.5" customHeight="1" x14ac:dyDescent="0.55000000000000004">
      <c r="A267" s="47">
        <f t="shared" si="14"/>
        <v>208</v>
      </c>
      <c r="B267" s="82"/>
      <c r="C267" s="83"/>
      <c r="D267" s="84"/>
      <c r="E267" s="85"/>
      <c r="F267" s="86"/>
      <c r="G267" s="87"/>
      <c r="H267" s="88" t="str">
        <f t="shared" si="15"/>
        <v/>
      </c>
      <c r="I267" s="89"/>
    </row>
    <row r="268" spans="1:9" ht="16.5" customHeight="1" x14ac:dyDescent="0.55000000000000004">
      <c r="A268" s="47">
        <f t="shared" si="14"/>
        <v>209</v>
      </c>
      <c r="B268" s="82"/>
      <c r="C268" s="83"/>
      <c r="D268" s="84"/>
      <c r="E268" s="85"/>
      <c r="F268" s="86"/>
      <c r="G268" s="87"/>
      <c r="H268" s="88" t="str">
        <f t="shared" si="15"/>
        <v/>
      </c>
      <c r="I268" s="89"/>
    </row>
    <row r="269" spans="1:9" ht="16.5" customHeight="1" thickBot="1" x14ac:dyDescent="0.6">
      <c r="A269" s="47">
        <f t="shared" si="14"/>
        <v>210</v>
      </c>
      <c r="B269" s="82"/>
      <c r="C269" s="83"/>
      <c r="D269" s="84"/>
      <c r="E269" s="85"/>
      <c r="F269" s="86"/>
      <c r="G269" s="87"/>
      <c r="H269" s="88" t="str">
        <f t="shared" si="15"/>
        <v/>
      </c>
      <c r="I269" s="89"/>
    </row>
    <row r="270" spans="1:9" ht="22.5" customHeight="1" thickBot="1" x14ac:dyDescent="0.6">
      <c r="B270" s="252" t="s">
        <v>89</v>
      </c>
      <c r="C270" s="253"/>
      <c r="D270" s="253"/>
      <c r="E270" s="90" t="s">
        <v>25</v>
      </c>
      <c r="F270" s="91" t="s">
        <v>25</v>
      </c>
      <c r="G270" s="6" t="s">
        <v>25</v>
      </c>
      <c r="H270" s="7">
        <f>SUMIF(C240:C269,"&lt;&gt;"&amp;"▲助成対象外",H240:H269)</f>
        <v>0</v>
      </c>
      <c r="I270" s="92"/>
    </row>
    <row r="271" spans="1:9" ht="22.5" customHeight="1" thickTop="1" thickBot="1" x14ac:dyDescent="0.6">
      <c r="B271" s="254" t="s">
        <v>90</v>
      </c>
      <c r="C271" s="255"/>
      <c r="D271" s="255"/>
      <c r="E271" s="93" t="s">
        <v>25</v>
      </c>
      <c r="F271" s="94" t="s">
        <v>25</v>
      </c>
      <c r="G271" s="8" t="s">
        <v>25</v>
      </c>
      <c r="H271" s="9">
        <f>SUMIF(C240:C269,"▲助成対象外",H240:H269)</f>
        <v>0</v>
      </c>
      <c r="I271" s="95"/>
    </row>
    <row r="272" spans="1:9" ht="13.4" customHeight="1" x14ac:dyDescent="0.55000000000000004"/>
    <row r="274" spans="1:11" ht="19.5" customHeight="1" x14ac:dyDescent="0.55000000000000004">
      <c r="B274" s="47" t="str">
        <f>$B$8</f>
        <v>内訳明細表</v>
      </c>
      <c r="C274" s="98"/>
      <c r="D274" s="241" t="str">
        <f>$D$8</f>
        <v>ゼロエミビル化設備導入支援</v>
      </c>
      <c r="E274" s="242"/>
      <c r="F274" s="242"/>
      <c r="G274" s="242"/>
      <c r="H274" s="80" t="s">
        <v>91</v>
      </c>
      <c r="K274" s="78"/>
    </row>
    <row r="275" spans="1:11" ht="13.4" customHeight="1" x14ac:dyDescent="0.55000000000000004">
      <c r="D275" s="243"/>
      <c r="E275" s="243"/>
      <c r="F275" s="243"/>
      <c r="G275" s="243"/>
      <c r="H275" s="243"/>
    </row>
    <row r="276" spans="1:11" ht="13.4" customHeight="1" x14ac:dyDescent="0.55000000000000004">
      <c r="A276" s="81" t="s">
        <v>19</v>
      </c>
      <c r="B276" s="244" t="s">
        <v>190</v>
      </c>
      <c r="C276" s="244" t="s">
        <v>100</v>
      </c>
      <c r="D276" s="244" t="s">
        <v>20</v>
      </c>
      <c r="E276" s="245" t="s">
        <v>6</v>
      </c>
      <c r="F276" s="244" t="s">
        <v>101</v>
      </c>
      <c r="G276" s="246" t="s">
        <v>21</v>
      </c>
      <c r="H276" s="246" t="s">
        <v>22</v>
      </c>
      <c r="I276" s="244" t="s">
        <v>23</v>
      </c>
    </row>
    <row r="277" spans="1:11" ht="13.4" customHeight="1" x14ac:dyDescent="0.55000000000000004">
      <c r="A277" s="81" t="s">
        <v>24</v>
      </c>
      <c r="B277" s="244"/>
      <c r="C277" s="244"/>
      <c r="D277" s="244"/>
      <c r="E277" s="245"/>
      <c r="F277" s="244"/>
      <c r="G277" s="247"/>
      <c r="H277" s="247"/>
      <c r="I277" s="244"/>
    </row>
    <row r="278" spans="1:11" ht="16.5" customHeight="1" x14ac:dyDescent="0.55000000000000004">
      <c r="A278" s="47">
        <f>ROW()-3-8*8</f>
        <v>211</v>
      </c>
      <c r="B278" s="82"/>
      <c r="C278" s="83"/>
      <c r="D278" s="84"/>
      <c r="E278" s="85"/>
      <c r="F278" s="86"/>
      <c r="G278" s="87"/>
      <c r="H278" s="88"/>
      <c r="I278" s="89"/>
    </row>
    <row r="279" spans="1:11" ht="16.5" customHeight="1" x14ac:dyDescent="0.55000000000000004">
      <c r="A279" s="47">
        <f t="shared" ref="A279:A307" si="16">ROW()-3-8*8</f>
        <v>212</v>
      </c>
      <c r="B279" s="82"/>
      <c r="C279" s="83"/>
      <c r="D279" s="84"/>
      <c r="E279" s="85"/>
      <c r="F279" s="86"/>
      <c r="G279" s="87"/>
      <c r="H279" s="88"/>
      <c r="I279" s="89"/>
    </row>
    <row r="280" spans="1:11" ht="16.5" customHeight="1" x14ac:dyDescent="0.55000000000000004">
      <c r="A280" s="47">
        <f t="shared" si="16"/>
        <v>213</v>
      </c>
      <c r="B280" s="82"/>
      <c r="C280" s="83"/>
      <c r="D280" s="84"/>
      <c r="E280" s="85"/>
      <c r="F280" s="86"/>
      <c r="G280" s="87"/>
      <c r="H280" s="88"/>
      <c r="I280" s="89"/>
    </row>
    <row r="281" spans="1:11" ht="16.5" customHeight="1" x14ac:dyDescent="0.55000000000000004">
      <c r="A281" s="47">
        <f t="shared" si="16"/>
        <v>214</v>
      </c>
      <c r="B281" s="82"/>
      <c r="C281" s="83"/>
      <c r="D281" s="84"/>
      <c r="E281" s="85"/>
      <c r="F281" s="86"/>
      <c r="G281" s="87"/>
      <c r="H281" s="88"/>
      <c r="I281" s="89"/>
    </row>
    <row r="282" spans="1:11" ht="16.5" customHeight="1" x14ac:dyDescent="0.55000000000000004">
      <c r="A282" s="47">
        <f t="shared" si="16"/>
        <v>215</v>
      </c>
      <c r="B282" s="82"/>
      <c r="C282" s="83"/>
      <c r="D282" s="84"/>
      <c r="E282" s="85"/>
      <c r="F282" s="86"/>
      <c r="G282" s="87"/>
      <c r="H282" s="88"/>
      <c r="I282" s="89"/>
    </row>
    <row r="283" spans="1:11" ht="16.5" customHeight="1" x14ac:dyDescent="0.55000000000000004">
      <c r="A283" s="47">
        <f t="shared" si="16"/>
        <v>216</v>
      </c>
      <c r="B283" s="82"/>
      <c r="C283" s="83"/>
      <c r="D283" s="84"/>
      <c r="E283" s="85"/>
      <c r="F283" s="86"/>
      <c r="G283" s="87"/>
      <c r="H283" s="88"/>
      <c r="I283" s="89"/>
    </row>
    <row r="284" spans="1:11" ht="16.5" customHeight="1" x14ac:dyDescent="0.55000000000000004">
      <c r="A284" s="47">
        <f t="shared" si="16"/>
        <v>217</v>
      </c>
      <c r="B284" s="82"/>
      <c r="C284" s="83"/>
      <c r="D284" s="84"/>
      <c r="E284" s="85"/>
      <c r="F284" s="86"/>
      <c r="G284" s="87"/>
      <c r="H284" s="88" t="str">
        <f t="shared" ref="H284:H307" si="17">IF(E284*G284=0,"",ROUND(E284*G284,0))</f>
        <v/>
      </c>
      <c r="I284" s="89"/>
    </row>
    <row r="285" spans="1:11" ht="16.5" customHeight="1" x14ac:dyDescent="0.55000000000000004">
      <c r="A285" s="47">
        <f t="shared" si="16"/>
        <v>218</v>
      </c>
      <c r="B285" s="82"/>
      <c r="C285" s="83"/>
      <c r="D285" s="84"/>
      <c r="E285" s="85"/>
      <c r="F285" s="86"/>
      <c r="G285" s="87"/>
      <c r="H285" s="88" t="str">
        <f t="shared" si="17"/>
        <v/>
      </c>
      <c r="I285" s="89"/>
    </row>
    <row r="286" spans="1:11" ht="16.5" customHeight="1" x14ac:dyDescent="0.55000000000000004">
      <c r="A286" s="47">
        <f t="shared" si="16"/>
        <v>219</v>
      </c>
      <c r="B286" s="82"/>
      <c r="C286" s="83"/>
      <c r="D286" s="84"/>
      <c r="E286" s="85"/>
      <c r="F286" s="86"/>
      <c r="G286" s="87"/>
      <c r="H286" s="88" t="str">
        <f t="shared" si="17"/>
        <v/>
      </c>
      <c r="I286" s="89"/>
    </row>
    <row r="287" spans="1:11" ht="16.5" customHeight="1" x14ac:dyDescent="0.55000000000000004">
      <c r="A287" s="47">
        <f t="shared" si="16"/>
        <v>220</v>
      </c>
      <c r="B287" s="82"/>
      <c r="C287" s="83"/>
      <c r="D287" s="84"/>
      <c r="E287" s="85"/>
      <c r="F287" s="86"/>
      <c r="G287" s="87"/>
      <c r="H287" s="88" t="str">
        <f t="shared" si="17"/>
        <v/>
      </c>
      <c r="I287" s="89"/>
    </row>
    <row r="288" spans="1:11" ht="16.5" customHeight="1" x14ac:dyDescent="0.55000000000000004">
      <c r="A288" s="47">
        <f t="shared" si="16"/>
        <v>221</v>
      </c>
      <c r="B288" s="82"/>
      <c r="C288" s="83"/>
      <c r="D288" s="84"/>
      <c r="E288" s="85"/>
      <c r="F288" s="86"/>
      <c r="G288" s="87"/>
      <c r="H288" s="88" t="str">
        <f t="shared" si="17"/>
        <v/>
      </c>
      <c r="I288" s="89"/>
    </row>
    <row r="289" spans="1:9" ht="16.5" customHeight="1" x14ac:dyDescent="0.55000000000000004">
      <c r="A289" s="47">
        <f t="shared" si="16"/>
        <v>222</v>
      </c>
      <c r="B289" s="82"/>
      <c r="C289" s="83"/>
      <c r="D289" s="84"/>
      <c r="E289" s="85"/>
      <c r="F289" s="86"/>
      <c r="G289" s="87"/>
      <c r="H289" s="88" t="str">
        <f t="shared" si="17"/>
        <v/>
      </c>
      <c r="I289" s="89"/>
    </row>
    <row r="290" spans="1:9" ht="16.5" customHeight="1" x14ac:dyDescent="0.55000000000000004">
      <c r="A290" s="47">
        <f t="shared" si="16"/>
        <v>223</v>
      </c>
      <c r="B290" s="82"/>
      <c r="C290" s="83"/>
      <c r="D290" s="84"/>
      <c r="E290" s="85"/>
      <c r="F290" s="86"/>
      <c r="G290" s="87"/>
      <c r="H290" s="88" t="str">
        <f t="shared" si="17"/>
        <v/>
      </c>
      <c r="I290" s="89"/>
    </row>
    <row r="291" spans="1:9" ht="16.5" customHeight="1" x14ac:dyDescent="0.55000000000000004">
      <c r="A291" s="47">
        <f t="shared" si="16"/>
        <v>224</v>
      </c>
      <c r="B291" s="82"/>
      <c r="C291" s="83"/>
      <c r="D291" s="84"/>
      <c r="E291" s="85"/>
      <c r="F291" s="86"/>
      <c r="G291" s="87"/>
      <c r="H291" s="88" t="str">
        <f t="shared" si="17"/>
        <v/>
      </c>
      <c r="I291" s="89"/>
    </row>
    <row r="292" spans="1:9" ht="16.5" customHeight="1" x14ac:dyDescent="0.55000000000000004">
      <c r="A292" s="47">
        <f t="shared" si="16"/>
        <v>225</v>
      </c>
      <c r="B292" s="82"/>
      <c r="C292" s="83"/>
      <c r="D292" s="84"/>
      <c r="E292" s="85"/>
      <c r="F292" s="86"/>
      <c r="G292" s="87"/>
      <c r="H292" s="88" t="str">
        <f t="shared" si="17"/>
        <v/>
      </c>
      <c r="I292" s="89"/>
    </row>
    <row r="293" spans="1:9" ht="16.5" customHeight="1" x14ac:dyDescent="0.55000000000000004">
      <c r="A293" s="47">
        <f t="shared" si="16"/>
        <v>226</v>
      </c>
      <c r="B293" s="82"/>
      <c r="C293" s="83"/>
      <c r="D293" s="84"/>
      <c r="E293" s="85"/>
      <c r="F293" s="86"/>
      <c r="G293" s="87"/>
      <c r="H293" s="88" t="str">
        <f t="shared" si="17"/>
        <v/>
      </c>
      <c r="I293" s="89"/>
    </row>
    <row r="294" spans="1:9" ht="16.5" customHeight="1" x14ac:dyDescent="0.55000000000000004">
      <c r="A294" s="47">
        <f t="shared" si="16"/>
        <v>227</v>
      </c>
      <c r="B294" s="82"/>
      <c r="C294" s="83"/>
      <c r="D294" s="84"/>
      <c r="E294" s="85"/>
      <c r="F294" s="86"/>
      <c r="G294" s="87"/>
      <c r="H294" s="88" t="str">
        <f t="shared" si="17"/>
        <v/>
      </c>
      <c r="I294" s="89"/>
    </row>
    <row r="295" spans="1:9" ht="16.5" customHeight="1" x14ac:dyDescent="0.55000000000000004">
      <c r="A295" s="47">
        <f t="shared" si="16"/>
        <v>228</v>
      </c>
      <c r="B295" s="82"/>
      <c r="C295" s="83"/>
      <c r="D295" s="84"/>
      <c r="E295" s="85"/>
      <c r="F295" s="86"/>
      <c r="G295" s="87"/>
      <c r="H295" s="88" t="str">
        <f t="shared" si="17"/>
        <v/>
      </c>
      <c r="I295" s="89"/>
    </row>
    <row r="296" spans="1:9" ht="16.5" customHeight="1" x14ac:dyDescent="0.55000000000000004">
      <c r="A296" s="47">
        <f t="shared" si="16"/>
        <v>229</v>
      </c>
      <c r="B296" s="82"/>
      <c r="C296" s="83"/>
      <c r="D296" s="84"/>
      <c r="E296" s="85"/>
      <c r="F296" s="86"/>
      <c r="G296" s="87"/>
      <c r="H296" s="88" t="str">
        <f t="shared" si="17"/>
        <v/>
      </c>
      <c r="I296" s="89"/>
    </row>
    <row r="297" spans="1:9" ht="16.5" customHeight="1" x14ac:dyDescent="0.55000000000000004">
      <c r="A297" s="47">
        <f t="shared" si="16"/>
        <v>230</v>
      </c>
      <c r="B297" s="82"/>
      <c r="C297" s="83"/>
      <c r="D297" s="84"/>
      <c r="E297" s="85"/>
      <c r="F297" s="86"/>
      <c r="G297" s="87"/>
      <c r="H297" s="88" t="str">
        <f t="shared" si="17"/>
        <v/>
      </c>
      <c r="I297" s="89"/>
    </row>
    <row r="298" spans="1:9" ht="16.5" customHeight="1" x14ac:dyDescent="0.55000000000000004">
      <c r="A298" s="47">
        <f t="shared" si="16"/>
        <v>231</v>
      </c>
      <c r="B298" s="82"/>
      <c r="C298" s="83"/>
      <c r="D298" s="84"/>
      <c r="E298" s="85"/>
      <c r="F298" s="86"/>
      <c r="G298" s="87"/>
      <c r="H298" s="88" t="str">
        <f t="shared" si="17"/>
        <v/>
      </c>
      <c r="I298" s="89"/>
    </row>
    <row r="299" spans="1:9" ht="16.5" customHeight="1" x14ac:dyDescent="0.55000000000000004">
      <c r="A299" s="47">
        <f t="shared" si="16"/>
        <v>232</v>
      </c>
      <c r="B299" s="82"/>
      <c r="C299" s="83"/>
      <c r="D299" s="84"/>
      <c r="E299" s="85"/>
      <c r="F299" s="86"/>
      <c r="G299" s="87"/>
      <c r="H299" s="88" t="str">
        <f t="shared" si="17"/>
        <v/>
      </c>
      <c r="I299" s="89"/>
    </row>
    <row r="300" spans="1:9" ht="16.5" customHeight="1" x14ac:dyDescent="0.55000000000000004">
      <c r="A300" s="47">
        <f t="shared" si="16"/>
        <v>233</v>
      </c>
      <c r="B300" s="82"/>
      <c r="C300" s="83"/>
      <c r="D300" s="84"/>
      <c r="E300" s="85"/>
      <c r="F300" s="86"/>
      <c r="G300" s="87"/>
      <c r="H300" s="88" t="str">
        <f t="shared" si="17"/>
        <v/>
      </c>
      <c r="I300" s="89"/>
    </row>
    <row r="301" spans="1:9" ht="16.5" customHeight="1" x14ac:dyDescent="0.55000000000000004">
      <c r="A301" s="47">
        <f t="shared" si="16"/>
        <v>234</v>
      </c>
      <c r="B301" s="82"/>
      <c r="C301" s="83"/>
      <c r="D301" s="84"/>
      <c r="E301" s="85"/>
      <c r="F301" s="86"/>
      <c r="G301" s="87"/>
      <c r="H301" s="88" t="str">
        <f t="shared" si="17"/>
        <v/>
      </c>
      <c r="I301" s="89"/>
    </row>
    <row r="302" spans="1:9" ht="16.5" customHeight="1" x14ac:dyDescent="0.55000000000000004">
      <c r="A302" s="47">
        <f t="shared" si="16"/>
        <v>235</v>
      </c>
      <c r="B302" s="82"/>
      <c r="C302" s="83"/>
      <c r="D302" s="84"/>
      <c r="E302" s="85"/>
      <c r="F302" s="86"/>
      <c r="G302" s="87"/>
      <c r="H302" s="88" t="str">
        <f t="shared" si="17"/>
        <v/>
      </c>
      <c r="I302" s="89"/>
    </row>
    <row r="303" spans="1:9" ht="16.5" customHeight="1" x14ac:dyDescent="0.55000000000000004">
      <c r="A303" s="47">
        <f t="shared" si="16"/>
        <v>236</v>
      </c>
      <c r="B303" s="82"/>
      <c r="C303" s="83"/>
      <c r="D303" s="84"/>
      <c r="E303" s="85"/>
      <c r="F303" s="86"/>
      <c r="G303" s="87"/>
      <c r="H303" s="88" t="str">
        <f t="shared" si="17"/>
        <v/>
      </c>
      <c r="I303" s="89"/>
    </row>
    <row r="304" spans="1:9" ht="16.5" customHeight="1" x14ac:dyDescent="0.55000000000000004">
      <c r="A304" s="47">
        <f t="shared" si="16"/>
        <v>237</v>
      </c>
      <c r="B304" s="82"/>
      <c r="C304" s="83"/>
      <c r="D304" s="84"/>
      <c r="E304" s="85"/>
      <c r="F304" s="86"/>
      <c r="G304" s="87"/>
      <c r="H304" s="88" t="str">
        <f t="shared" si="17"/>
        <v/>
      </c>
      <c r="I304" s="89"/>
    </row>
    <row r="305" spans="1:11" ht="16.5" customHeight="1" x14ac:dyDescent="0.55000000000000004">
      <c r="A305" s="47">
        <f t="shared" si="16"/>
        <v>238</v>
      </c>
      <c r="B305" s="82"/>
      <c r="C305" s="83"/>
      <c r="D305" s="84"/>
      <c r="E305" s="85"/>
      <c r="F305" s="86"/>
      <c r="G305" s="87"/>
      <c r="H305" s="88" t="str">
        <f t="shared" si="17"/>
        <v/>
      </c>
      <c r="I305" s="89"/>
    </row>
    <row r="306" spans="1:11" ht="16.5" customHeight="1" x14ac:dyDescent="0.55000000000000004">
      <c r="A306" s="47">
        <f t="shared" si="16"/>
        <v>239</v>
      </c>
      <c r="B306" s="82"/>
      <c r="C306" s="83"/>
      <c r="D306" s="84"/>
      <c r="E306" s="85"/>
      <c r="F306" s="86"/>
      <c r="G306" s="87"/>
      <c r="H306" s="88" t="str">
        <f t="shared" si="17"/>
        <v/>
      </c>
      <c r="I306" s="89"/>
    </row>
    <row r="307" spans="1:11" ht="16.5" customHeight="1" thickBot="1" x14ac:dyDescent="0.6">
      <c r="A307" s="47">
        <f t="shared" si="16"/>
        <v>240</v>
      </c>
      <c r="B307" s="82"/>
      <c r="C307" s="83"/>
      <c r="D307" s="84"/>
      <c r="E307" s="85"/>
      <c r="F307" s="86"/>
      <c r="G307" s="87"/>
      <c r="H307" s="88" t="str">
        <f t="shared" si="17"/>
        <v/>
      </c>
      <c r="I307" s="89"/>
    </row>
    <row r="308" spans="1:11" ht="22.5" customHeight="1" thickBot="1" x14ac:dyDescent="0.6">
      <c r="B308" s="252" t="s">
        <v>92</v>
      </c>
      <c r="C308" s="253"/>
      <c r="D308" s="253"/>
      <c r="E308" s="90" t="s">
        <v>25</v>
      </c>
      <c r="F308" s="91" t="s">
        <v>25</v>
      </c>
      <c r="G308" s="6" t="s">
        <v>25</v>
      </c>
      <c r="H308" s="7">
        <f>SUMIF(C278:C307,"&lt;&gt;"&amp;"▲助成対象外",H278:H307)</f>
        <v>0</v>
      </c>
      <c r="I308" s="92"/>
    </row>
    <row r="309" spans="1:11" ht="22.5" customHeight="1" thickTop="1" thickBot="1" x14ac:dyDescent="0.6">
      <c r="B309" s="254" t="s">
        <v>93</v>
      </c>
      <c r="C309" s="255"/>
      <c r="D309" s="255"/>
      <c r="E309" s="93" t="s">
        <v>25</v>
      </c>
      <c r="F309" s="94" t="s">
        <v>25</v>
      </c>
      <c r="G309" s="8" t="s">
        <v>25</v>
      </c>
      <c r="H309" s="9">
        <f>SUMIF(C278:C307,"▲助成対象外",H278:H307)</f>
        <v>0</v>
      </c>
      <c r="I309" s="95"/>
    </row>
    <row r="310" spans="1:11" ht="13.4" customHeight="1" x14ac:dyDescent="0.55000000000000004"/>
    <row r="312" spans="1:11" ht="20.25" customHeight="1" x14ac:dyDescent="0.55000000000000004">
      <c r="B312" s="47" t="str">
        <f>$B$8</f>
        <v>内訳明細表</v>
      </c>
      <c r="C312" s="98"/>
      <c r="D312" s="241" t="str">
        <f>$D$8</f>
        <v>ゼロエミビル化設備導入支援</v>
      </c>
      <c r="E312" s="242"/>
      <c r="F312" s="242"/>
      <c r="G312" s="242"/>
      <c r="H312" s="80" t="s">
        <v>94</v>
      </c>
      <c r="K312" s="78"/>
    </row>
    <row r="313" spans="1:11" ht="13.4" customHeight="1" x14ac:dyDescent="0.55000000000000004">
      <c r="D313" s="243"/>
      <c r="E313" s="243"/>
      <c r="F313" s="243"/>
      <c r="G313" s="243"/>
      <c r="H313" s="243"/>
    </row>
    <row r="314" spans="1:11" ht="13.4" customHeight="1" x14ac:dyDescent="0.55000000000000004">
      <c r="A314" s="81" t="s">
        <v>19</v>
      </c>
      <c r="B314" s="244" t="s">
        <v>190</v>
      </c>
      <c r="C314" s="244" t="s">
        <v>100</v>
      </c>
      <c r="D314" s="244" t="s">
        <v>20</v>
      </c>
      <c r="E314" s="245" t="s">
        <v>6</v>
      </c>
      <c r="F314" s="244" t="s">
        <v>101</v>
      </c>
      <c r="G314" s="246" t="s">
        <v>21</v>
      </c>
      <c r="H314" s="246" t="s">
        <v>22</v>
      </c>
      <c r="I314" s="244" t="s">
        <v>23</v>
      </c>
    </row>
    <row r="315" spans="1:11" ht="13.4" customHeight="1" x14ac:dyDescent="0.55000000000000004">
      <c r="A315" s="81" t="s">
        <v>24</v>
      </c>
      <c r="B315" s="244"/>
      <c r="C315" s="244"/>
      <c r="D315" s="244"/>
      <c r="E315" s="245"/>
      <c r="F315" s="244"/>
      <c r="G315" s="247"/>
      <c r="H315" s="247"/>
      <c r="I315" s="244"/>
    </row>
    <row r="316" spans="1:11" ht="16.5" customHeight="1" x14ac:dyDescent="0.55000000000000004">
      <c r="A316" s="47">
        <f>ROW()-3-8*9</f>
        <v>241</v>
      </c>
      <c r="B316" s="82"/>
      <c r="C316" s="83"/>
      <c r="D316" s="84"/>
      <c r="E316" s="85"/>
      <c r="F316" s="86"/>
      <c r="G316" s="87"/>
      <c r="H316" s="88"/>
      <c r="I316" s="89"/>
    </row>
    <row r="317" spans="1:11" ht="16.5" customHeight="1" x14ac:dyDescent="0.55000000000000004">
      <c r="A317" s="47">
        <f t="shared" ref="A317:A345" si="18">ROW()-3-8*9</f>
        <v>242</v>
      </c>
      <c r="B317" s="82"/>
      <c r="C317" s="83"/>
      <c r="D317" s="84"/>
      <c r="E317" s="85"/>
      <c r="F317" s="86"/>
      <c r="G317" s="87"/>
      <c r="H317" s="88"/>
      <c r="I317" s="89"/>
    </row>
    <row r="318" spans="1:11" ht="16.5" customHeight="1" x14ac:dyDescent="0.55000000000000004">
      <c r="A318" s="47">
        <f t="shared" si="18"/>
        <v>243</v>
      </c>
      <c r="B318" s="82"/>
      <c r="C318" s="83"/>
      <c r="D318" s="84"/>
      <c r="E318" s="85"/>
      <c r="F318" s="86"/>
      <c r="G318" s="87"/>
      <c r="H318" s="88"/>
      <c r="I318" s="89"/>
    </row>
    <row r="319" spans="1:11" ht="16.5" customHeight="1" x14ac:dyDescent="0.55000000000000004">
      <c r="A319" s="47">
        <f t="shared" si="18"/>
        <v>244</v>
      </c>
      <c r="B319" s="82"/>
      <c r="C319" s="83"/>
      <c r="D319" s="84"/>
      <c r="E319" s="85"/>
      <c r="F319" s="86"/>
      <c r="G319" s="87"/>
      <c r="H319" s="88"/>
      <c r="I319" s="89"/>
    </row>
    <row r="320" spans="1:11" ht="16.5" customHeight="1" x14ac:dyDescent="0.55000000000000004">
      <c r="A320" s="47">
        <f t="shared" si="18"/>
        <v>245</v>
      </c>
      <c r="B320" s="82"/>
      <c r="C320" s="83"/>
      <c r="D320" s="84"/>
      <c r="E320" s="85"/>
      <c r="F320" s="86"/>
      <c r="G320" s="87"/>
      <c r="H320" s="88"/>
      <c r="I320" s="89"/>
    </row>
    <row r="321" spans="1:9" ht="16.5" customHeight="1" x14ac:dyDescent="0.55000000000000004">
      <c r="A321" s="47">
        <f t="shared" si="18"/>
        <v>246</v>
      </c>
      <c r="B321" s="82"/>
      <c r="C321" s="83"/>
      <c r="D321" s="84"/>
      <c r="E321" s="85"/>
      <c r="F321" s="86"/>
      <c r="G321" s="87"/>
      <c r="H321" s="88"/>
      <c r="I321" s="89"/>
    </row>
    <row r="322" spans="1:9" ht="16.5" customHeight="1" x14ac:dyDescent="0.55000000000000004">
      <c r="A322" s="47">
        <f t="shared" si="18"/>
        <v>247</v>
      </c>
      <c r="B322" s="82"/>
      <c r="C322" s="83"/>
      <c r="D322" s="84"/>
      <c r="E322" s="85"/>
      <c r="F322" s="86"/>
      <c r="G322" s="87"/>
      <c r="H322" s="88" t="str">
        <f t="shared" ref="H322:H345" si="19">IF(E322*G322=0,"",ROUND(E322*G322,0))</f>
        <v/>
      </c>
      <c r="I322" s="89"/>
    </row>
    <row r="323" spans="1:9" ht="16.5" customHeight="1" x14ac:dyDescent="0.55000000000000004">
      <c r="A323" s="47">
        <f t="shared" si="18"/>
        <v>248</v>
      </c>
      <c r="B323" s="82"/>
      <c r="C323" s="83"/>
      <c r="D323" s="84"/>
      <c r="E323" s="85"/>
      <c r="F323" s="86"/>
      <c r="G323" s="87"/>
      <c r="H323" s="88" t="str">
        <f t="shared" si="19"/>
        <v/>
      </c>
      <c r="I323" s="89"/>
    </row>
    <row r="324" spans="1:9" ht="16.5" customHeight="1" x14ac:dyDescent="0.55000000000000004">
      <c r="A324" s="47">
        <f t="shared" si="18"/>
        <v>249</v>
      </c>
      <c r="B324" s="82"/>
      <c r="C324" s="83"/>
      <c r="D324" s="84"/>
      <c r="E324" s="85"/>
      <c r="F324" s="86"/>
      <c r="G324" s="87"/>
      <c r="H324" s="88" t="str">
        <f t="shared" si="19"/>
        <v/>
      </c>
      <c r="I324" s="89"/>
    </row>
    <row r="325" spans="1:9" ht="16.5" customHeight="1" x14ac:dyDescent="0.55000000000000004">
      <c r="A325" s="47">
        <f t="shared" si="18"/>
        <v>250</v>
      </c>
      <c r="B325" s="82"/>
      <c r="C325" s="83"/>
      <c r="D325" s="84"/>
      <c r="E325" s="85"/>
      <c r="F325" s="86"/>
      <c r="G325" s="87"/>
      <c r="H325" s="88" t="str">
        <f t="shared" si="19"/>
        <v/>
      </c>
      <c r="I325" s="89"/>
    </row>
    <row r="326" spans="1:9" ht="16.5" customHeight="1" x14ac:dyDescent="0.55000000000000004">
      <c r="A326" s="47">
        <f t="shared" si="18"/>
        <v>251</v>
      </c>
      <c r="B326" s="82"/>
      <c r="C326" s="83"/>
      <c r="D326" s="84"/>
      <c r="E326" s="85"/>
      <c r="F326" s="86"/>
      <c r="G326" s="87"/>
      <c r="H326" s="88" t="str">
        <f t="shared" si="19"/>
        <v/>
      </c>
      <c r="I326" s="89"/>
    </row>
    <row r="327" spans="1:9" ht="16.5" customHeight="1" x14ac:dyDescent="0.55000000000000004">
      <c r="A327" s="47">
        <f t="shared" si="18"/>
        <v>252</v>
      </c>
      <c r="B327" s="82"/>
      <c r="C327" s="83"/>
      <c r="D327" s="84"/>
      <c r="E327" s="85"/>
      <c r="F327" s="86"/>
      <c r="G327" s="87"/>
      <c r="H327" s="88" t="str">
        <f t="shared" si="19"/>
        <v/>
      </c>
      <c r="I327" s="89"/>
    </row>
    <row r="328" spans="1:9" ht="16.5" customHeight="1" x14ac:dyDescent="0.55000000000000004">
      <c r="A328" s="47">
        <f t="shared" si="18"/>
        <v>253</v>
      </c>
      <c r="B328" s="82"/>
      <c r="C328" s="83"/>
      <c r="D328" s="84"/>
      <c r="E328" s="85"/>
      <c r="F328" s="86"/>
      <c r="G328" s="87"/>
      <c r="H328" s="88" t="str">
        <f t="shared" si="19"/>
        <v/>
      </c>
      <c r="I328" s="89"/>
    </row>
    <row r="329" spans="1:9" ht="16.5" customHeight="1" x14ac:dyDescent="0.55000000000000004">
      <c r="A329" s="47">
        <f t="shared" si="18"/>
        <v>254</v>
      </c>
      <c r="B329" s="82"/>
      <c r="C329" s="83"/>
      <c r="D329" s="84"/>
      <c r="E329" s="85"/>
      <c r="F329" s="86"/>
      <c r="G329" s="87"/>
      <c r="H329" s="88" t="str">
        <f t="shared" si="19"/>
        <v/>
      </c>
      <c r="I329" s="89"/>
    </row>
    <row r="330" spans="1:9" ht="16.5" customHeight="1" x14ac:dyDescent="0.55000000000000004">
      <c r="A330" s="47">
        <f t="shared" si="18"/>
        <v>255</v>
      </c>
      <c r="B330" s="82"/>
      <c r="C330" s="83"/>
      <c r="D330" s="84"/>
      <c r="E330" s="85"/>
      <c r="F330" s="86"/>
      <c r="G330" s="87"/>
      <c r="H330" s="88" t="str">
        <f t="shared" si="19"/>
        <v/>
      </c>
      <c r="I330" s="89"/>
    </row>
    <row r="331" spans="1:9" ht="16.5" customHeight="1" x14ac:dyDescent="0.55000000000000004">
      <c r="A331" s="47">
        <f t="shared" si="18"/>
        <v>256</v>
      </c>
      <c r="B331" s="82"/>
      <c r="C331" s="83"/>
      <c r="D331" s="84"/>
      <c r="E331" s="85"/>
      <c r="F331" s="86"/>
      <c r="G331" s="87"/>
      <c r="H331" s="88" t="str">
        <f t="shared" si="19"/>
        <v/>
      </c>
      <c r="I331" s="89"/>
    </row>
    <row r="332" spans="1:9" ht="16.5" customHeight="1" x14ac:dyDescent="0.55000000000000004">
      <c r="A332" s="47">
        <f t="shared" si="18"/>
        <v>257</v>
      </c>
      <c r="B332" s="82"/>
      <c r="C332" s="83"/>
      <c r="D332" s="84"/>
      <c r="E332" s="85"/>
      <c r="F332" s="86"/>
      <c r="G332" s="87"/>
      <c r="H332" s="88" t="str">
        <f t="shared" si="19"/>
        <v/>
      </c>
      <c r="I332" s="89"/>
    </row>
    <row r="333" spans="1:9" ht="16.5" customHeight="1" x14ac:dyDescent="0.55000000000000004">
      <c r="A333" s="47">
        <f t="shared" si="18"/>
        <v>258</v>
      </c>
      <c r="B333" s="82"/>
      <c r="C333" s="83"/>
      <c r="D333" s="84"/>
      <c r="E333" s="85"/>
      <c r="F333" s="86"/>
      <c r="G333" s="87"/>
      <c r="H333" s="88" t="str">
        <f t="shared" si="19"/>
        <v/>
      </c>
      <c r="I333" s="89"/>
    </row>
    <row r="334" spans="1:9" ht="16.5" customHeight="1" x14ac:dyDescent="0.55000000000000004">
      <c r="A334" s="47">
        <f t="shared" si="18"/>
        <v>259</v>
      </c>
      <c r="B334" s="82"/>
      <c r="C334" s="83"/>
      <c r="D334" s="84"/>
      <c r="E334" s="85"/>
      <c r="F334" s="86"/>
      <c r="G334" s="87"/>
      <c r="H334" s="88" t="str">
        <f t="shared" si="19"/>
        <v/>
      </c>
      <c r="I334" s="89"/>
    </row>
    <row r="335" spans="1:9" ht="16.5" customHeight="1" x14ac:dyDescent="0.55000000000000004">
      <c r="A335" s="47">
        <f t="shared" si="18"/>
        <v>260</v>
      </c>
      <c r="B335" s="82"/>
      <c r="C335" s="83"/>
      <c r="D335" s="84"/>
      <c r="E335" s="85"/>
      <c r="F335" s="86"/>
      <c r="G335" s="87"/>
      <c r="H335" s="88" t="str">
        <f t="shared" si="19"/>
        <v/>
      </c>
      <c r="I335" s="89"/>
    </row>
    <row r="336" spans="1:9" ht="16.5" customHeight="1" x14ac:dyDescent="0.55000000000000004">
      <c r="A336" s="47">
        <f t="shared" si="18"/>
        <v>261</v>
      </c>
      <c r="B336" s="82"/>
      <c r="C336" s="83"/>
      <c r="D336" s="84"/>
      <c r="E336" s="85"/>
      <c r="F336" s="86"/>
      <c r="G336" s="87"/>
      <c r="H336" s="88" t="str">
        <f t="shared" si="19"/>
        <v/>
      </c>
      <c r="I336" s="89"/>
    </row>
    <row r="337" spans="1:11" ht="16.5" customHeight="1" x14ac:dyDescent="0.55000000000000004">
      <c r="A337" s="47">
        <f t="shared" si="18"/>
        <v>262</v>
      </c>
      <c r="B337" s="82"/>
      <c r="C337" s="83"/>
      <c r="D337" s="84"/>
      <c r="E337" s="85"/>
      <c r="F337" s="86"/>
      <c r="G337" s="87"/>
      <c r="H337" s="88" t="str">
        <f t="shared" si="19"/>
        <v/>
      </c>
      <c r="I337" s="89"/>
    </row>
    <row r="338" spans="1:11" ht="16.5" customHeight="1" x14ac:dyDescent="0.55000000000000004">
      <c r="A338" s="47">
        <f t="shared" si="18"/>
        <v>263</v>
      </c>
      <c r="B338" s="82"/>
      <c r="C338" s="83"/>
      <c r="D338" s="84"/>
      <c r="E338" s="85"/>
      <c r="F338" s="86"/>
      <c r="G338" s="87"/>
      <c r="H338" s="88" t="str">
        <f t="shared" si="19"/>
        <v/>
      </c>
      <c r="I338" s="89"/>
    </row>
    <row r="339" spans="1:11" ht="16.5" customHeight="1" x14ac:dyDescent="0.55000000000000004">
      <c r="A339" s="47">
        <f t="shared" si="18"/>
        <v>264</v>
      </c>
      <c r="B339" s="82"/>
      <c r="C339" s="83"/>
      <c r="D339" s="84"/>
      <c r="E339" s="85"/>
      <c r="F339" s="86"/>
      <c r="G339" s="87"/>
      <c r="H339" s="88" t="str">
        <f t="shared" si="19"/>
        <v/>
      </c>
      <c r="I339" s="89"/>
    </row>
    <row r="340" spans="1:11" ht="16.5" customHeight="1" x14ac:dyDescent="0.55000000000000004">
      <c r="A340" s="47">
        <f t="shared" si="18"/>
        <v>265</v>
      </c>
      <c r="B340" s="82"/>
      <c r="C340" s="83"/>
      <c r="D340" s="84"/>
      <c r="E340" s="85"/>
      <c r="F340" s="86"/>
      <c r="G340" s="87"/>
      <c r="H340" s="88" t="str">
        <f t="shared" si="19"/>
        <v/>
      </c>
      <c r="I340" s="89"/>
    </row>
    <row r="341" spans="1:11" ht="16.5" customHeight="1" x14ac:dyDescent="0.55000000000000004">
      <c r="A341" s="47">
        <f t="shared" si="18"/>
        <v>266</v>
      </c>
      <c r="B341" s="82"/>
      <c r="C341" s="83"/>
      <c r="D341" s="84"/>
      <c r="E341" s="85"/>
      <c r="F341" s="86"/>
      <c r="G341" s="87"/>
      <c r="H341" s="88" t="str">
        <f t="shared" si="19"/>
        <v/>
      </c>
      <c r="I341" s="89"/>
    </row>
    <row r="342" spans="1:11" ht="16.5" customHeight="1" x14ac:dyDescent="0.55000000000000004">
      <c r="A342" s="47">
        <f t="shared" si="18"/>
        <v>267</v>
      </c>
      <c r="B342" s="82"/>
      <c r="C342" s="83"/>
      <c r="D342" s="84"/>
      <c r="E342" s="85"/>
      <c r="F342" s="86"/>
      <c r="G342" s="87"/>
      <c r="H342" s="88" t="str">
        <f t="shared" si="19"/>
        <v/>
      </c>
      <c r="I342" s="89"/>
    </row>
    <row r="343" spans="1:11" ht="16.5" customHeight="1" x14ac:dyDescent="0.55000000000000004">
      <c r="A343" s="47">
        <f t="shared" si="18"/>
        <v>268</v>
      </c>
      <c r="B343" s="82"/>
      <c r="C343" s="83"/>
      <c r="D343" s="84"/>
      <c r="E343" s="85"/>
      <c r="F343" s="86"/>
      <c r="G343" s="87"/>
      <c r="H343" s="88" t="str">
        <f t="shared" si="19"/>
        <v/>
      </c>
      <c r="I343" s="89"/>
    </row>
    <row r="344" spans="1:11" ht="16.5" customHeight="1" x14ac:dyDescent="0.55000000000000004">
      <c r="A344" s="47">
        <f t="shared" si="18"/>
        <v>269</v>
      </c>
      <c r="B344" s="82"/>
      <c r="C344" s="83"/>
      <c r="D344" s="84"/>
      <c r="E344" s="85"/>
      <c r="F344" s="86"/>
      <c r="G344" s="87"/>
      <c r="H344" s="88" t="str">
        <f t="shared" si="19"/>
        <v/>
      </c>
      <c r="I344" s="89"/>
    </row>
    <row r="345" spans="1:11" ht="16.5" customHeight="1" thickBot="1" x14ac:dyDescent="0.6">
      <c r="A345" s="47">
        <f t="shared" si="18"/>
        <v>270</v>
      </c>
      <c r="B345" s="82"/>
      <c r="C345" s="83"/>
      <c r="D345" s="84"/>
      <c r="E345" s="85"/>
      <c r="F345" s="86"/>
      <c r="G345" s="87"/>
      <c r="H345" s="88" t="str">
        <f t="shared" si="19"/>
        <v/>
      </c>
      <c r="I345" s="89"/>
    </row>
    <row r="346" spans="1:11" ht="22.5" customHeight="1" thickBot="1" x14ac:dyDescent="0.6">
      <c r="B346" s="252" t="s">
        <v>95</v>
      </c>
      <c r="C346" s="253"/>
      <c r="D346" s="253"/>
      <c r="E346" s="90" t="s">
        <v>25</v>
      </c>
      <c r="F346" s="91" t="s">
        <v>25</v>
      </c>
      <c r="G346" s="6" t="s">
        <v>25</v>
      </c>
      <c r="H346" s="7">
        <f>SUMIF(C316:C345,"&lt;&gt;"&amp;"▲助成対象外",H316:H345)</f>
        <v>0</v>
      </c>
      <c r="I346" s="92"/>
    </row>
    <row r="347" spans="1:11" ht="22.5" customHeight="1" thickTop="1" thickBot="1" x14ac:dyDescent="0.6">
      <c r="B347" s="254" t="s">
        <v>96</v>
      </c>
      <c r="C347" s="255"/>
      <c r="D347" s="255"/>
      <c r="E347" s="93" t="s">
        <v>25</v>
      </c>
      <c r="F347" s="94" t="s">
        <v>25</v>
      </c>
      <c r="G347" s="8" t="s">
        <v>25</v>
      </c>
      <c r="H347" s="9">
        <f>SUMIF(C316:C345,"▲助成対象外",H316:H345)</f>
        <v>0</v>
      </c>
      <c r="I347" s="95"/>
    </row>
    <row r="348" spans="1:11" ht="13.4" customHeight="1" x14ac:dyDescent="0.55000000000000004"/>
    <row r="350" spans="1:11" ht="21" customHeight="1" x14ac:dyDescent="0.55000000000000004">
      <c r="B350" s="47" t="str">
        <f>$B$8</f>
        <v>内訳明細表</v>
      </c>
      <c r="C350" s="98"/>
      <c r="D350" s="241" t="str">
        <f>$D$8</f>
        <v>ゼロエミビル化設備導入支援</v>
      </c>
      <c r="E350" s="242"/>
      <c r="F350" s="242"/>
      <c r="G350" s="242"/>
      <c r="H350" s="80" t="s">
        <v>97</v>
      </c>
      <c r="K350" s="78"/>
    </row>
    <row r="351" spans="1:11" ht="13.4" customHeight="1" x14ac:dyDescent="0.55000000000000004">
      <c r="D351" s="243"/>
      <c r="E351" s="243"/>
      <c r="F351" s="243"/>
      <c r="G351" s="243"/>
      <c r="H351" s="243"/>
    </row>
    <row r="352" spans="1:11" ht="13.4" customHeight="1" x14ac:dyDescent="0.55000000000000004">
      <c r="A352" s="81" t="s">
        <v>19</v>
      </c>
      <c r="B352" s="244" t="s">
        <v>190</v>
      </c>
      <c r="C352" s="244" t="s">
        <v>100</v>
      </c>
      <c r="D352" s="244" t="s">
        <v>20</v>
      </c>
      <c r="E352" s="245" t="s">
        <v>6</v>
      </c>
      <c r="F352" s="244" t="s">
        <v>101</v>
      </c>
      <c r="G352" s="246" t="s">
        <v>21</v>
      </c>
      <c r="H352" s="246" t="s">
        <v>22</v>
      </c>
      <c r="I352" s="244" t="s">
        <v>23</v>
      </c>
    </row>
    <row r="353" spans="1:9" ht="13.4" customHeight="1" x14ac:dyDescent="0.55000000000000004">
      <c r="A353" s="81" t="s">
        <v>24</v>
      </c>
      <c r="B353" s="244"/>
      <c r="C353" s="244"/>
      <c r="D353" s="244"/>
      <c r="E353" s="245"/>
      <c r="F353" s="244"/>
      <c r="G353" s="247"/>
      <c r="H353" s="247"/>
      <c r="I353" s="244"/>
    </row>
    <row r="354" spans="1:9" ht="16.5" customHeight="1" x14ac:dyDescent="0.55000000000000004">
      <c r="A354" s="47">
        <f>ROW()-3-8*10</f>
        <v>271</v>
      </c>
      <c r="B354" s="82"/>
      <c r="C354" s="83"/>
      <c r="D354" s="84"/>
      <c r="E354" s="85"/>
      <c r="F354" s="86"/>
      <c r="G354" s="87"/>
      <c r="H354" s="88"/>
      <c r="I354" s="89"/>
    </row>
    <row r="355" spans="1:9" ht="16.5" customHeight="1" x14ac:dyDescent="0.55000000000000004">
      <c r="A355" s="47">
        <f t="shared" ref="A355:A383" si="20">ROW()-3-8*10</f>
        <v>272</v>
      </c>
      <c r="B355" s="82"/>
      <c r="C355" s="83"/>
      <c r="D355" s="84"/>
      <c r="E355" s="85"/>
      <c r="F355" s="86"/>
      <c r="G355" s="87"/>
      <c r="H355" s="88"/>
      <c r="I355" s="89"/>
    </row>
    <row r="356" spans="1:9" ht="16.5" customHeight="1" x14ac:dyDescent="0.55000000000000004">
      <c r="A356" s="47">
        <f t="shared" si="20"/>
        <v>273</v>
      </c>
      <c r="B356" s="82"/>
      <c r="C356" s="83"/>
      <c r="D356" s="84"/>
      <c r="E356" s="85"/>
      <c r="F356" s="86"/>
      <c r="G356" s="87"/>
      <c r="H356" s="88"/>
      <c r="I356" s="89"/>
    </row>
    <row r="357" spans="1:9" ht="16.5" customHeight="1" x14ac:dyDescent="0.55000000000000004">
      <c r="A357" s="47">
        <f t="shared" si="20"/>
        <v>274</v>
      </c>
      <c r="B357" s="82"/>
      <c r="C357" s="83"/>
      <c r="D357" s="84"/>
      <c r="E357" s="85"/>
      <c r="F357" s="86"/>
      <c r="G357" s="87"/>
      <c r="H357" s="88"/>
      <c r="I357" s="89"/>
    </row>
    <row r="358" spans="1:9" ht="16.5" customHeight="1" x14ac:dyDescent="0.55000000000000004">
      <c r="A358" s="47">
        <f t="shared" si="20"/>
        <v>275</v>
      </c>
      <c r="B358" s="82"/>
      <c r="C358" s="83"/>
      <c r="D358" s="84"/>
      <c r="E358" s="85"/>
      <c r="F358" s="86"/>
      <c r="G358" s="87"/>
      <c r="H358" s="88"/>
      <c r="I358" s="89"/>
    </row>
    <row r="359" spans="1:9" ht="16.5" customHeight="1" x14ac:dyDescent="0.55000000000000004">
      <c r="A359" s="47">
        <f t="shared" si="20"/>
        <v>276</v>
      </c>
      <c r="B359" s="82"/>
      <c r="C359" s="83"/>
      <c r="D359" s="84"/>
      <c r="E359" s="85"/>
      <c r="F359" s="86"/>
      <c r="G359" s="87"/>
      <c r="H359" s="88" t="str">
        <f t="shared" ref="H359:H383" si="21">IF(E359*G359=0,"",ROUND(E359*G359,0))</f>
        <v/>
      </c>
      <c r="I359" s="89"/>
    </row>
    <row r="360" spans="1:9" ht="16.5" customHeight="1" x14ac:dyDescent="0.55000000000000004">
      <c r="A360" s="47">
        <f t="shared" si="20"/>
        <v>277</v>
      </c>
      <c r="B360" s="82"/>
      <c r="C360" s="83"/>
      <c r="D360" s="84"/>
      <c r="E360" s="85"/>
      <c r="F360" s="86"/>
      <c r="G360" s="87"/>
      <c r="H360" s="88" t="str">
        <f t="shared" si="21"/>
        <v/>
      </c>
      <c r="I360" s="89"/>
    </row>
    <row r="361" spans="1:9" ht="16.5" customHeight="1" x14ac:dyDescent="0.55000000000000004">
      <c r="A361" s="47">
        <f t="shared" si="20"/>
        <v>278</v>
      </c>
      <c r="B361" s="82"/>
      <c r="C361" s="83"/>
      <c r="D361" s="84"/>
      <c r="E361" s="85"/>
      <c r="F361" s="86"/>
      <c r="G361" s="87"/>
      <c r="H361" s="88" t="str">
        <f t="shared" si="21"/>
        <v/>
      </c>
      <c r="I361" s="89"/>
    </row>
    <row r="362" spans="1:9" ht="16.5" customHeight="1" x14ac:dyDescent="0.55000000000000004">
      <c r="A362" s="47">
        <f t="shared" si="20"/>
        <v>279</v>
      </c>
      <c r="B362" s="82"/>
      <c r="C362" s="83"/>
      <c r="D362" s="84"/>
      <c r="E362" s="85"/>
      <c r="F362" s="86"/>
      <c r="G362" s="87"/>
      <c r="H362" s="88" t="str">
        <f t="shared" si="21"/>
        <v/>
      </c>
      <c r="I362" s="89"/>
    </row>
    <row r="363" spans="1:9" ht="16.5" customHeight="1" x14ac:dyDescent="0.55000000000000004">
      <c r="A363" s="47">
        <f t="shared" si="20"/>
        <v>280</v>
      </c>
      <c r="B363" s="82"/>
      <c r="C363" s="83"/>
      <c r="D363" s="84"/>
      <c r="E363" s="85"/>
      <c r="F363" s="86"/>
      <c r="G363" s="87"/>
      <c r="H363" s="88" t="str">
        <f t="shared" si="21"/>
        <v/>
      </c>
      <c r="I363" s="89"/>
    </row>
    <row r="364" spans="1:9" ht="16.5" customHeight="1" x14ac:dyDescent="0.55000000000000004">
      <c r="A364" s="47">
        <f t="shared" si="20"/>
        <v>281</v>
      </c>
      <c r="B364" s="82"/>
      <c r="C364" s="83"/>
      <c r="D364" s="84"/>
      <c r="E364" s="85"/>
      <c r="F364" s="86"/>
      <c r="G364" s="87"/>
      <c r="H364" s="88" t="str">
        <f t="shared" si="21"/>
        <v/>
      </c>
      <c r="I364" s="89"/>
    </row>
    <row r="365" spans="1:9" ht="16.5" customHeight="1" x14ac:dyDescent="0.55000000000000004">
      <c r="A365" s="47">
        <f t="shared" si="20"/>
        <v>282</v>
      </c>
      <c r="B365" s="82"/>
      <c r="C365" s="83"/>
      <c r="D365" s="84"/>
      <c r="E365" s="85"/>
      <c r="F365" s="86"/>
      <c r="G365" s="87"/>
      <c r="H365" s="88" t="str">
        <f t="shared" si="21"/>
        <v/>
      </c>
      <c r="I365" s="89"/>
    </row>
    <row r="366" spans="1:9" ht="16.5" customHeight="1" x14ac:dyDescent="0.55000000000000004">
      <c r="A366" s="47">
        <f t="shared" si="20"/>
        <v>283</v>
      </c>
      <c r="B366" s="82"/>
      <c r="C366" s="83"/>
      <c r="D366" s="84"/>
      <c r="E366" s="85"/>
      <c r="F366" s="86"/>
      <c r="G366" s="87"/>
      <c r="H366" s="88" t="str">
        <f t="shared" si="21"/>
        <v/>
      </c>
      <c r="I366" s="89"/>
    </row>
    <row r="367" spans="1:9" ht="16.5" customHeight="1" x14ac:dyDescent="0.55000000000000004">
      <c r="A367" s="47">
        <f t="shared" si="20"/>
        <v>284</v>
      </c>
      <c r="B367" s="82"/>
      <c r="C367" s="83"/>
      <c r="D367" s="84"/>
      <c r="E367" s="85"/>
      <c r="F367" s="86"/>
      <c r="G367" s="87"/>
      <c r="H367" s="88" t="str">
        <f t="shared" si="21"/>
        <v/>
      </c>
      <c r="I367" s="89"/>
    </row>
    <row r="368" spans="1:9" ht="16.5" customHeight="1" x14ac:dyDescent="0.55000000000000004">
      <c r="A368" s="47">
        <f t="shared" si="20"/>
        <v>285</v>
      </c>
      <c r="B368" s="82"/>
      <c r="C368" s="83"/>
      <c r="D368" s="84"/>
      <c r="E368" s="85"/>
      <c r="F368" s="86"/>
      <c r="G368" s="87"/>
      <c r="H368" s="88" t="str">
        <f t="shared" si="21"/>
        <v/>
      </c>
      <c r="I368" s="89"/>
    </row>
    <row r="369" spans="1:9" ht="16.5" customHeight="1" x14ac:dyDescent="0.55000000000000004">
      <c r="A369" s="47">
        <f t="shared" si="20"/>
        <v>286</v>
      </c>
      <c r="B369" s="82"/>
      <c r="C369" s="83"/>
      <c r="D369" s="84"/>
      <c r="E369" s="85"/>
      <c r="F369" s="86"/>
      <c r="G369" s="87"/>
      <c r="H369" s="88" t="str">
        <f t="shared" si="21"/>
        <v/>
      </c>
      <c r="I369" s="89"/>
    </row>
    <row r="370" spans="1:9" ht="16.5" customHeight="1" x14ac:dyDescent="0.55000000000000004">
      <c r="A370" s="47">
        <f t="shared" si="20"/>
        <v>287</v>
      </c>
      <c r="B370" s="82"/>
      <c r="C370" s="83"/>
      <c r="D370" s="84"/>
      <c r="E370" s="85"/>
      <c r="F370" s="86"/>
      <c r="G370" s="87"/>
      <c r="H370" s="88" t="str">
        <f t="shared" si="21"/>
        <v/>
      </c>
      <c r="I370" s="89"/>
    </row>
    <row r="371" spans="1:9" ht="16.5" customHeight="1" x14ac:dyDescent="0.55000000000000004">
      <c r="A371" s="47">
        <f t="shared" si="20"/>
        <v>288</v>
      </c>
      <c r="B371" s="82"/>
      <c r="C371" s="83"/>
      <c r="D371" s="84"/>
      <c r="E371" s="85"/>
      <c r="F371" s="86"/>
      <c r="G371" s="87"/>
      <c r="H371" s="88" t="str">
        <f t="shared" si="21"/>
        <v/>
      </c>
      <c r="I371" s="89"/>
    </row>
    <row r="372" spans="1:9" ht="16.5" customHeight="1" x14ac:dyDescent="0.55000000000000004">
      <c r="A372" s="47">
        <f t="shared" si="20"/>
        <v>289</v>
      </c>
      <c r="B372" s="82"/>
      <c r="C372" s="83"/>
      <c r="D372" s="84"/>
      <c r="E372" s="85"/>
      <c r="F372" s="86"/>
      <c r="G372" s="87"/>
      <c r="H372" s="88" t="str">
        <f t="shared" si="21"/>
        <v/>
      </c>
      <c r="I372" s="89"/>
    </row>
    <row r="373" spans="1:9" ht="16.5" customHeight="1" x14ac:dyDescent="0.55000000000000004">
      <c r="A373" s="47">
        <f t="shared" si="20"/>
        <v>290</v>
      </c>
      <c r="B373" s="82"/>
      <c r="C373" s="83"/>
      <c r="D373" s="84"/>
      <c r="E373" s="85"/>
      <c r="F373" s="86"/>
      <c r="G373" s="87"/>
      <c r="H373" s="88" t="str">
        <f t="shared" si="21"/>
        <v/>
      </c>
      <c r="I373" s="89"/>
    </row>
    <row r="374" spans="1:9" ht="16.5" customHeight="1" x14ac:dyDescent="0.55000000000000004">
      <c r="A374" s="47">
        <f t="shared" si="20"/>
        <v>291</v>
      </c>
      <c r="B374" s="82"/>
      <c r="C374" s="83"/>
      <c r="D374" s="84"/>
      <c r="E374" s="85"/>
      <c r="F374" s="86"/>
      <c r="G374" s="87"/>
      <c r="H374" s="88" t="str">
        <f t="shared" si="21"/>
        <v/>
      </c>
      <c r="I374" s="89"/>
    </row>
    <row r="375" spans="1:9" ht="16.5" customHeight="1" x14ac:dyDescent="0.55000000000000004">
      <c r="A375" s="47">
        <f t="shared" si="20"/>
        <v>292</v>
      </c>
      <c r="B375" s="82"/>
      <c r="C375" s="83"/>
      <c r="D375" s="84"/>
      <c r="E375" s="85"/>
      <c r="F375" s="86"/>
      <c r="G375" s="87"/>
      <c r="H375" s="88" t="str">
        <f t="shared" si="21"/>
        <v/>
      </c>
      <c r="I375" s="89"/>
    </row>
    <row r="376" spans="1:9" ht="16.5" customHeight="1" x14ac:dyDescent="0.55000000000000004">
      <c r="A376" s="47">
        <f t="shared" si="20"/>
        <v>293</v>
      </c>
      <c r="B376" s="82"/>
      <c r="C376" s="83"/>
      <c r="D376" s="84"/>
      <c r="E376" s="85"/>
      <c r="F376" s="86"/>
      <c r="G376" s="87"/>
      <c r="H376" s="88" t="str">
        <f t="shared" si="21"/>
        <v/>
      </c>
      <c r="I376" s="89"/>
    </row>
    <row r="377" spans="1:9" ht="16.5" customHeight="1" x14ac:dyDescent="0.55000000000000004">
      <c r="A377" s="47">
        <f t="shared" si="20"/>
        <v>294</v>
      </c>
      <c r="B377" s="82"/>
      <c r="C377" s="83"/>
      <c r="D377" s="84"/>
      <c r="E377" s="85"/>
      <c r="F377" s="86"/>
      <c r="G377" s="87"/>
      <c r="H377" s="88" t="str">
        <f t="shared" si="21"/>
        <v/>
      </c>
      <c r="I377" s="89"/>
    </row>
    <row r="378" spans="1:9" ht="16.5" customHeight="1" x14ac:dyDescent="0.55000000000000004">
      <c r="A378" s="47">
        <f t="shared" si="20"/>
        <v>295</v>
      </c>
      <c r="B378" s="82"/>
      <c r="C378" s="83"/>
      <c r="D378" s="84"/>
      <c r="E378" s="85"/>
      <c r="F378" s="86"/>
      <c r="G378" s="87"/>
      <c r="H378" s="88" t="str">
        <f t="shared" si="21"/>
        <v/>
      </c>
      <c r="I378" s="89"/>
    </row>
    <row r="379" spans="1:9" ht="16.5" customHeight="1" x14ac:dyDescent="0.55000000000000004">
      <c r="A379" s="47">
        <f t="shared" si="20"/>
        <v>296</v>
      </c>
      <c r="B379" s="82"/>
      <c r="C379" s="83"/>
      <c r="D379" s="84"/>
      <c r="E379" s="85"/>
      <c r="F379" s="86"/>
      <c r="G379" s="87"/>
      <c r="H379" s="88" t="str">
        <f t="shared" si="21"/>
        <v/>
      </c>
      <c r="I379" s="89"/>
    </row>
    <row r="380" spans="1:9" ht="16.5" customHeight="1" x14ac:dyDescent="0.55000000000000004">
      <c r="A380" s="47">
        <f t="shared" si="20"/>
        <v>297</v>
      </c>
      <c r="B380" s="82"/>
      <c r="C380" s="83"/>
      <c r="D380" s="84"/>
      <c r="E380" s="85"/>
      <c r="F380" s="86"/>
      <c r="G380" s="87"/>
      <c r="H380" s="88" t="str">
        <f t="shared" si="21"/>
        <v/>
      </c>
      <c r="I380" s="89"/>
    </row>
    <row r="381" spans="1:9" ht="16.5" customHeight="1" x14ac:dyDescent="0.55000000000000004">
      <c r="A381" s="47">
        <f t="shared" si="20"/>
        <v>298</v>
      </c>
      <c r="B381" s="82"/>
      <c r="C381" s="83"/>
      <c r="D381" s="84"/>
      <c r="E381" s="85"/>
      <c r="F381" s="86"/>
      <c r="G381" s="87"/>
      <c r="H381" s="88" t="str">
        <f t="shared" si="21"/>
        <v/>
      </c>
      <c r="I381" s="89"/>
    </row>
    <row r="382" spans="1:9" ht="16.5" customHeight="1" x14ac:dyDescent="0.55000000000000004">
      <c r="A382" s="47">
        <f t="shared" si="20"/>
        <v>299</v>
      </c>
      <c r="B382" s="82"/>
      <c r="C382" s="83"/>
      <c r="D382" s="84"/>
      <c r="E382" s="85"/>
      <c r="F382" s="86"/>
      <c r="G382" s="87"/>
      <c r="H382" s="88" t="str">
        <f t="shared" si="21"/>
        <v/>
      </c>
      <c r="I382" s="89"/>
    </row>
    <row r="383" spans="1:9" ht="16.5" customHeight="1" thickBot="1" x14ac:dyDescent="0.6">
      <c r="A383" s="47">
        <f t="shared" si="20"/>
        <v>300</v>
      </c>
      <c r="B383" s="82"/>
      <c r="C383" s="83"/>
      <c r="D383" s="84"/>
      <c r="E383" s="85"/>
      <c r="F383" s="86"/>
      <c r="G383" s="87"/>
      <c r="H383" s="88" t="str">
        <f t="shared" si="21"/>
        <v/>
      </c>
      <c r="I383" s="89"/>
    </row>
    <row r="384" spans="1:9" ht="22.5" customHeight="1" thickBot="1" x14ac:dyDescent="0.6">
      <c r="B384" s="252" t="s">
        <v>98</v>
      </c>
      <c r="C384" s="253"/>
      <c r="D384" s="253"/>
      <c r="E384" s="90" t="s">
        <v>25</v>
      </c>
      <c r="F384" s="91" t="s">
        <v>25</v>
      </c>
      <c r="G384" s="6" t="s">
        <v>25</v>
      </c>
      <c r="H384" s="7">
        <f>SUMIF(C354:C383,"&lt;&gt;"&amp;"▲助成対象外",H354:H383)</f>
        <v>0</v>
      </c>
      <c r="I384" s="92"/>
    </row>
    <row r="385" spans="2:9" ht="22.5" customHeight="1" thickTop="1" thickBot="1" x14ac:dyDescent="0.6">
      <c r="B385" s="254" t="s">
        <v>99</v>
      </c>
      <c r="C385" s="255"/>
      <c r="D385" s="255"/>
      <c r="E385" s="93" t="s">
        <v>25</v>
      </c>
      <c r="F385" s="94" t="s">
        <v>25</v>
      </c>
      <c r="G385" s="8" t="s">
        <v>25</v>
      </c>
      <c r="H385" s="9">
        <f>SUMIF(C354:C383,"▲助成対象外",H354:H383)</f>
        <v>0</v>
      </c>
      <c r="I385" s="95"/>
    </row>
  </sheetData>
  <sheetProtection algorithmName="SHA-512" hashValue="cq4j7tuJVvtJHFZHGXJQebuTL+rS6vEKtz0wDyB240E+LbiA8dliGzM7LOaijdelWdhDnHporEUGSq9ePcA09g==" saltValue="8uNAGwVyP7R8v1vo+dpXWw==" spinCount="100000" sheet="1" objects="1" scenarios="1"/>
  <mergeCells count="132">
    <mergeCell ref="G352:G353"/>
    <mergeCell ref="H352:H353"/>
    <mergeCell ref="I352:I353"/>
    <mergeCell ref="B384:D384"/>
    <mergeCell ref="B385:D385"/>
    <mergeCell ref="I314:I315"/>
    <mergeCell ref="B346:D346"/>
    <mergeCell ref="B347:D347"/>
    <mergeCell ref="D350:G350"/>
    <mergeCell ref="D351:H351"/>
    <mergeCell ref="B352:B353"/>
    <mergeCell ref="C352:C353"/>
    <mergeCell ref="D352:D353"/>
    <mergeCell ref="E352:E353"/>
    <mergeCell ref="F352:F353"/>
    <mergeCell ref="D313:H313"/>
    <mergeCell ref="B314:B315"/>
    <mergeCell ref="C314:C315"/>
    <mergeCell ref="D314:D315"/>
    <mergeCell ref="E314:E315"/>
    <mergeCell ref="F314:F315"/>
    <mergeCell ref="G314:G315"/>
    <mergeCell ref="H314:H315"/>
    <mergeCell ref="G276:G277"/>
    <mergeCell ref="H276:H277"/>
    <mergeCell ref="I276:I277"/>
    <mergeCell ref="B308:D308"/>
    <mergeCell ref="B309:D309"/>
    <mergeCell ref="D312:G312"/>
    <mergeCell ref="I238:I239"/>
    <mergeCell ref="B270:D270"/>
    <mergeCell ref="B271:D271"/>
    <mergeCell ref="D274:G274"/>
    <mergeCell ref="D275:H275"/>
    <mergeCell ref="B276:B277"/>
    <mergeCell ref="C276:C277"/>
    <mergeCell ref="D276:D277"/>
    <mergeCell ref="E276:E277"/>
    <mergeCell ref="F276:F277"/>
    <mergeCell ref="D237:H237"/>
    <mergeCell ref="B238:B239"/>
    <mergeCell ref="C238:C239"/>
    <mergeCell ref="D238:D239"/>
    <mergeCell ref="E238:E239"/>
    <mergeCell ref="F238:F239"/>
    <mergeCell ref="G238:G239"/>
    <mergeCell ref="H238:H239"/>
    <mergeCell ref="G200:G201"/>
    <mergeCell ref="H200:H201"/>
    <mergeCell ref="I200:I201"/>
    <mergeCell ref="B232:D232"/>
    <mergeCell ref="B233:D233"/>
    <mergeCell ref="D236:G236"/>
    <mergeCell ref="I162:I163"/>
    <mergeCell ref="B194:D194"/>
    <mergeCell ref="B195:D195"/>
    <mergeCell ref="D198:G198"/>
    <mergeCell ref="D199:H199"/>
    <mergeCell ref="B200:B201"/>
    <mergeCell ref="C200:C201"/>
    <mergeCell ref="D200:D201"/>
    <mergeCell ref="E200:E201"/>
    <mergeCell ref="F200:F201"/>
    <mergeCell ref="D161:H161"/>
    <mergeCell ref="B162:B163"/>
    <mergeCell ref="C162:C163"/>
    <mergeCell ref="D162:D163"/>
    <mergeCell ref="E162:E163"/>
    <mergeCell ref="F162:F163"/>
    <mergeCell ref="G162:G163"/>
    <mergeCell ref="H162:H163"/>
    <mergeCell ref="G124:G125"/>
    <mergeCell ref="H124:H125"/>
    <mergeCell ref="I124:I125"/>
    <mergeCell ref="B156:D156"/>
    <mergeCell ref="B157:D157"/>
    <mergeCell ref="D160:G160"/>
    <mergeCell ref="I86:I87"/>
    <mergeCell ref="B118:D118"/>
    <mergeCell ref="B119:D119"/>
    <mergeCell ref="D122:G122"/>
    <mergeCell ref="D123:H123"/>
    <mergeCell ref="B124:B125"/>
    <mergeCell ref="C124:C125"/>
    <mergeCell ref="D124:D125"/>
    <mergeCell ref="E124:E125"/>
    <mergeCell ref="F124:F125"/>
    <mergeCell ref="D85:H85"/>
    <mergeCell ref="B86:B87"/>
    <mergeCell ref="C86:C87"/>
    <mergeCell ref="D86:D87"/>
    <mergeCell ref="E86:E87"/>
    <mergeCell ref="F86:F87"/>
    <mergeCell ref="G86:G87"/>
    <mergeCell ref="H86:H87"/>
    <mergeCell ref="G48:G49"/>
    <mergeCell ref="H48:H49"/>
    <mergeCell ref="I48:I49"/>
    <mergeCell ref="B80:D80"/>
    <mergeCell ref="B81:D81"/>
    <mergeCell ref="D84:G84"/>
    <mergeCell ref="I10:I11"/>
    <mergeCell ref="B42:D42"/>
    <mergeCell ref="B43:D43"/>
    <mergeCell ref="D46:G46"/>
    <mergeCell ref="D47:H47"/>
    <mergeCell ref="B48:B49"/>
    <mergeCell ref="C48:C49"/>
    <mergeCell ref="D48:D49"/>
    <mergeCell ref="E48:E49"/>
    <mergeCell ref="F48:F49"/>
    <mergeCell ref="D8:G8"/>
    <mergeCell ref="D9:H9"/>
    <mergeCell ref="B10:B11"/>
    <mergeCell ref="C10:C11"/>
    <mergeCell ref="D10:D11"/>
    <mergeCell ref="E10:E11"/>
    <mergeCell ref="F10:F11"/>
    <mergeCell ref="G10:G11"/>
    <mergeCell ref="H10:H11"/>
    <mergeCell ref="V10:V11"/>
    <mergeCell ref="O42:Q42"/>
    <mergeCell ref="O43:Q43"/>
    <mergeCell ref="Q8:T8"/>
    <mergeCell ref="Q9:U9"/>
    <mergeCell ref="O10:O11"/>
    <mergeCell ref="P10:P11"/>
    <mergeCell ref="Q10:Q11"/>
    <mergeCell ref="R10:R11"/>
    <mergeCell ref="S10:S11"/>
    <mergeCell ref="T10:T11"/>
    <mergeCell ref="U10:U11"/>
  </mergeCells>
  <phoneticPr fontId="2"/>
  <conditionalFormatting sqref="B12:I41 B50:I79 B88:I117 B126:I155 B164:I193 B202:I231 B240:I269 B278:I307 B316:I345 B354:I383">
    <cfRule type="expression" dxfId="10" priority="15">
      <formula>$C12="▲助成対象外"</formula>
    </cfRule>
  </conditionalFormatting>
  <conditionalFormatting sqref="I8">
    <cfRule type="expression" dxfId="9" priority="14">
      <formula>$H$8&lt;&gt;""</formula>
    </cfRule>
  </conditionalFormatting>
  <conditionalFormatting sqref="O12:O41">
    <cfRule type="expression" dxfId="8" priority="1">
      <formula>$C12="▲助成対象外"</formula>
    </cfRule>
  </conditionalFormatting>
  <conditionalFormatting sqref="P12:V41">
    <cfRule type="expression" dxfId="7" priority="2">
      <formula>$P12="▲助成対象外"</formula>
    </cfRule>
  </conditionalFormatting>
  <conditionalFormatting sqref="V8">
    <cfRule type="expression" dxfId="6" priority="3">
      <formula>$H$8&lt;&gt;""</formula>
    </cfRule>
  </conditionalFormatting>
  <pageMargins left="0.55000000000000004" right="0.31" top="0.26" bottom="0.27" header="0.31496062992125984" footer="0.31496062992125984"/>
  <pageSetup paperSize="9" scale="85" fitToWidth="0" fitToHeight="0" orientation="landscape" blackAndWhite="1" r:id="rId1"/>
  <rowBreaks count="9" manualBreakCount="9">
    <brk id="44" max="9" man="1"/>
    <brk id="82" max="9" man="1"/>
    <brk id="120" max="9" man="1"/>
    <brk id="158" max="9" man="1"/>
    <brk id="196" max="9" man="1"/>
    <brk id="234" max="9" man="1"/>
    <brk id="272" max="9" man="1"/>
    <brk id="310" max="9" man="1"/>
    <brk id="348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選択肢!$D$2:$D$5</xm:f>
          </x14:formula1>
          <xm:sqref>C12:C41 C50:C79 C88:C117 C126:C155 C164:C193 C202:C231 C240:C269 C278:C307 C316:C345 C354:C383</xm:sqref>
        </x14:dataValidation>
        <x14:dataValidation type="list" allowBlank="1" showInputMessage="1" xr:uid="{00000000-0002-0000-0400-000001000000}">
          <x14:formula1>
            <xm:f>選択肢!$A$7:$A$10</xm:f>
          </x14:formula1>
          <xm:sqref>B12:B41 B50:B79 B88:B117 B126:B155 B164:B193 B202:B231 B240:B269 B278:B307 B316:B345 B354:B383</xm:sqref>
        </x14:dataValidation>
        <x14:dataValidation type="list" allowBlank="1" showInputMessage="1" xr:uid="{00000000-0002-0000-0400-000002000000}">
          <x14:formula1>
            <xm:f>選択肢!$F$2:$F$15</xm:f>
          </x14:formula1>
          <xm:sqref>F12:F41 F316:F345 F50:F79 F88:F117 F126:F155 F164:F193 F202:F231 F240:F269 F278:F307 F354:F383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AS23"/>
  <sheetViews>
    <sheetView showGridLines="0" zoomScale="70" zoomScaleNormal="70" zoomScaleSheetLayoutView="70" workbookViewId="0">
      <selection activeCell="E10" sqref="E10:T10"/>
    </sheetView>
  </sheetViews>
  <sheetFormatPr defaultColWidth="8.9140625" defaultRowHeight="26.5" x14ac:dyDescent="0.55000000000000004"/>
  <cols>
    <col min="1" max="1" width="1.58203125" style="15" customWidth="1"/>
    <col min="2" max="2" width="11.58203125" style="15" customWidth="1"/>
    <col min="3" max="3" width="9.08203125" style="15" customWidth="1"/>
    <col min="4" max="4" width="5.08203125" style="15" customWidth="1"/>
    <col min="5" max="20" width="7" style="15" customWidth="1"/>
    <col min="21" max="21" width="2.58203125" style="15" customWidth="1"/>
    <col min="22" max="22" width="2.9140625" style="15" customWidth="1"/>
    <col min="23" max="23" width="7.08203125" style="16" customWidth="1"/>
    <col min="24" max="24" width="7.08203125" style="15" customWidth="1"/>
    <col min="25" max="25" width="1.58203125" style="15" customWidth="1"/>
    <col min="26" max="26" width="11.58203125" style="15" customWidth="1"/>
    <col min="27" max="27" width="9.08203125" style="15" customWidth="1"/>
    <col min="28" max="28" width="5.08203125" style="15" customWidth="1"/>
    <col min="29" max="44" width="7" style="15" customWidth="1"/>
    <col min="45" max="45" width="2.58203125" style="15" customWidth="1"/>
    <col min="46" max="16384" width="8.9140625" style="15"/>
  </cols>
  <sheetData>
    <row r="1" spans="1:45" ht="18.649999999999999" customHeight="1" x14ac:dyDescent="0.55000000000000004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AO1" s="39"/>
      <c r="AP1" s="39"/>
      <c r="AQ1" s="39"/>
      <c r="AR1" s="39"/>
    </row>
    <row r="2" spans="1:45" ht="19.399999999999999" customHeight="1" x14ac:dyDescent="0.55000000000000004">
      <c r="B2" s="46"/>
      <c r="C2" s="47" t="s">
        <v>116</v>
      </c>
      <c r="D2" s="45"/>
      <c r="E2" s="45"/>
      <c r="F2" s="45"/>
      <c r="Z2" s="76"/>
      <c r="AA2" s="47"/>
      <c r="AB2" s="45"/>
      <c r="AC2" s="45"/>
      <c r="AD2" s="45"/>
    </row>
    <row r="3" spans="1:45" ht="20.399999999999999" customHeight="1" x14ac:dyDescent="0.55000000000000004">
      <c r="U3" s="3"/>
      <c r="AS3" s="3"/>
    </row>
    <row r="4" spans="1:45" s="17" customFormat="1" ht="25.5" customHeight="1" x14ac:dyDescent="0.55000000000000004">
      <c r="A4" s="36" t="s">
        <v>123</v>
      </c>
      <c r="C4" s="36"/>
      <c r="D4" s="36"/>
      <c r="E4" s="36"/>
      <c r="F4" s="36"/>
      <c r="G4" s="36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W4" s="18"/>
      <c r="Y4" s="36" t="s">
        <v>123</v>
      </c>
      <c r="AA4" s="36"/>
      <c r="AB4" s="36"/>
      <c r="AC4" s="36"/>
      <c r="AD4" s="36"/>
      <c r="AE4" s="36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s="19" customFormat="1" ht="32.4" customHeight="1" x14ac:dyDescent="0.55000000000000004">
      <c r="A5" s="32"/>
      <c r="B5" s="33" t="s">
        <v>7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2"/>
      <c r="W5" s="16"/>
      <c r="Y5" s="32"/>
      <c r="Z5" s="33" t="s">
        <v>7</v>
      </c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2"/>
    </row>
    <row r="6" spans="1:45" s="20" customFormat="1" ht="20.399999999999999" customHeight="1" x14ac:dyDescent="0.55000000000000004">
      <c r="A6" s="35"/>
      <c r="B6" s="35" t="s">
        <v>113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W6" s="21"/>
      <c r="Y6" s="35"/>
      <c r="Z6" s="35" t="s">
        <v>113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</row>
    <row r="7" spans="1:45" s="20" customFormat="1" ht="20.399999999999999" customHeight="1" x14ac:dyDescent="0.55000000000000004">
      <c r="A7" s="35"/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W7" s="21"/>
      <c r="Y7" s="35"/>
      <c r="Z7" s="35" t="s">
        <v>30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</row>
    <row r="8" spans="1:45" s="22" customFormat="1" ht="20.399999999999999" customHeight="1" x14ac:dyDescent="0.55000000000000004">
      <c r="A8" s="36"/>
      <c r="B8" s="37" t="s">
        <v>110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6"/>
      <c r="W8" s="23"/>
      <c r="Y8" s="36"/>
      <c r="Z8" s="37" t="s">
        <v>110</v>
      </c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6"/>
    </row>
    <row r="9" spans="1:45" ht="6.65" customHeight="1" thickBot="1" x14ac:dyDescent="0.6">
      <c r="A9" s="39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39"/>
      <c r="Y9" s="39"/>
      <c r="Z9" s="40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39"/>
    </row>
    <row r="10" spans="1:45" ht="28.5" customHeight="1" thickTop="1" x14ac:dyDescent="0.55000000000000004">
      <c r="A10" s="39"/>
      <c r="B10" s="323" t="s">
        <v>147</v>
      </c>
      <c r="C10" s="324"/>
      <c r="D10" s="325"/>
      <c r="E10" s="267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9"/>
      <c r="U10" s="39"/>
      <c r="Y10" s="39"/>
      <c r="Z10" s="323" t="s">
        <v>147</v>
      </c>
      <c r="AA10" s="324"/>
      <c r="AB10" s="325"/>
      <c r="AC10" s="284" t="s">
        <v>193</v>
      </c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6"/>
      <c r="AS10" s="39"/>
    </row>
    <row r="11" spans="1:45" ht="22.4" customHeight="1" x14ac:dyDescent="0.55000000000000004">
      <c r="A11" s="39"/>
      <c r="B11" s="310" t="s">
        <v>8</v>
      </c>
      <c r="C11" s="311"/>
      <c r="D11" s="326"/>
      <c r="E11" s="327"/>
      <c r="F11" s="327"/>
      <c r="G11" s="327"/>
      <c r="H11" s="327"/>
      <c r="I11" s="328"/>
      <c r="J11" s="296"/>
      <c r="K11" s="296"/>
      <c r="L11" s="313"/>
      <c r="M11" s="327"/>
      <c r="N11" s="327"/>
      <c r="O11" s="327"/>
      <c r="P11" s="329"/>
      <c r="Q11" s="293"/>
      <c r="R11" s="293"/>
      <c r="S11" s="293"/>
      <c r="T11" s="294"/>
      <c r="U11" s="39"/>
      <c r="X11" s="16"/>
      <c r="Y11" s="39"/>
      <c r="Z11" s="310" t="s">
        <v>8</v>
      </c>
      <c r="AA11" s="311"/>
      <c r="AB11" s="326"/>
      <c r="AC11" s="333" t="s">
        <v>142</v>
      </c>
      <c r="AD11" s="333"/>
      <c r="AE11" s="333"/>
      <c r="AF11" s="333"/>
      <c r="AG11" s="334" t="s">
        <v>143</v>
      </c>
      <c r="AH11" s="335"/>
      <c r="AI11" s="335"/>
      <c r="AJ11" s="336"/>
      <c r="AK11" s="333" t="s">
        <v>145</v>
      </c>
      <c r="AL11" s="333"/>
      <c r="AM11" s="333"/>
      <c r="AN11" s="337"/>
      <c r="AO11" s="270"/>
      <c r="AP11" s="270"/>
      <c r="AQ11" s="270"/>
      <c r="AR11" s="271"/>
      <c r="AS11" s="39"/>
    </row>
    <row r="12" spans="1:45" ht="23.4" customHeight="1" x14ac:dyDescent="0.55000000000000004">
      <c r="A12" s="39"/>
      <c r="B12" s="310" t="s">
        <v>9</v>
      </c>
      <c r="C12" s="311"/>
      <c r="D12" s="312"/>
      <c r="E12" s="295"/>
      <c r="F12" s="296"/>
      <c r="G12" s="296"/>
      <c r="H12" s="313"/>
      <c r="I12" s="295"/>
      <c r="J12" s="296"/>
      <c r="K12" s="296"/>
      <c r="L12" s="313"/>
      <c r="M12" s="295"/>
      <c r="N12" s="296"/>
      <c r="O12" s="296"/>
      <c r="P12" s="296"/>
      <c r="Q12" s="295"/>
      <c r="R12" s="296"/>
      <c r="S12" s="296"/>
      <c r="T12" s="297"/>
      <c r="U12" s="39"/>
      <c r="Y12" s="39"/>
      <c r="Z12" s="310" t="s">
        <v>9</v>
      </c>
      <c r="AA12" s="311"/>
      <c r="AB12" s="312"/>
      <c r="AC12" s="338">
        <v>45026</v>
      </c>
      <c r="AD12" s="335"/>
      <c r="AE12" s="335"/>
      <c r="AF12" s="336"/>
      <c r="AG12" s="338">
        <v>45024</v>
      </c>
      <c r="AH12" s="335"/>
      <c r="AI12" s="335"/>
      <c r="AJ12" s="336"/>
      <c r="AK12" s="338">
        <v>45026</v>
      </c>
      <c r="AL12" s="335"/>
      <c r="AM12" s="335"/>
      <c r="AN12" s="335"/>
      <c r="AO12" s="272"/>
      <c r="AP12" s="273"/>
      <c r="AQ12" s="273"/>
      <c r="AR12" s="274"/>
      <c r="AS12" s="39"/>
    </row>
    <row r="13" spans="1:45" ht="24.65" customHeight="1" x14ac:dyDescent="0.55000000000000004">
      <c r="A13" s="39"/>
      <c r="B13" s="330"/>
      <c r="C13" s="331"/>
      <c r="D13" s="332"/>
      <c r="E13" s="287"/>
      <c r="F13" s="288"/>
      <c r="G13" s="288"/>
      <c r="H13" s="309"/>
      <c r="I13" s="314"/>
      <c r="J13" s="315"/>
      <c r="K13" s="315"/>
      <c r="L13" s="316"/>
      <c r="M13" s="287"/>
      <c r="N13" s="288"/>
      <c r="O13" s="288"/>
      <c r="P13" s="288"/>
      <c r="Q13" s="287"/>
      <c r="R13" s="288"/>
      <c r="S13" s="288"/>
      <c r="T13" s="289"/>
      <c r="U13" s="39"/>
      <c r="X13" s="18"/>
      <c r="Y13" s="39"/>
      <c r="Z13" s="330" t="s">
        <v>201</v>
      </c>
      <c r="AA13" s="331"/>
      <c r="AB13" s="332"/>
      <c r="AC13" s="339">
        <v>3000000</v>
      </c>
      <c r="AD13" s="340"/>
      <c r="AE13" s="340"/>
      <c r="AF13" s="341"/>
      <c r="AG13" s="342">
        <v>3400000</v>
      </c>
      <c r="AH13" s="343"/>
      <c r="AI13" s="343"/>
      <c r="AJ13" s="344"/>
      <c r="AK13" s="339">
        <v>3500000</v>
      </c>
      <c r="AL13" s="340"/>
      <c r="AM13" s="340"/>
      <c r="AN13" s="340"/>
      <c r="AO13" s="275"/>
      <c r="AP13" s="276"/>
      <c r="AQ13" s="276"/>
      <c r="AR13" s="277"/>
      <c r="AS13" s="39"/>
    </row>
    <row r="14" spans="1:45" ht="24.65" customHeight="1" x14ac:dyDescent="0.55000000000000004">
      <c r="A14" s="39"/>
      <c r="B14" s="320"/>
      <c r="C14" s="321"/>
      <c r="D14" s="322"/>
      <c r="E14" s="287"/>
      <c r="F14" s="288"/>
      <c r="G14" s="288"/>
      <c r="H14" s="309"/>
      <c r="I14" s="287"/>
      <c r="J14" s="288"/>
      <c r="K14" s="288"/>
      <c r="L14" s="309"/>
      <c r="M14" s="287"/>
      <c r="N14" s="288"/>
      <c r="O14" s="288"/>
      <c r="P14" s="288"/>
      <c r="Q14" s="287"/>
      <c r="R14" s="288"/>
      <c r="S14" s="288"/>
      <c r="T14" s="289"/>
      <c r="U14" s="39"/>
      <c r="X14" s="18"/>
      <c r="Y14" s="39"/>
      <c r="Z14" s="320" t="s">
        <v>202</v>
      </c>
      <c r="AA14" s="321"/>
      <c r="AB14" s="322"/>
      <c r="AC14" s="339">
        <v>2000000</v>
      </c>
      <c r="AD14" s="340"/>
      <c r="AE14" s="340"/>
      <c r="AF14" s="341"/>
      <c r="AG14" s="339">
        <v>1500000</v>
      </c>
      <c r="AH14" s="340"/>
      <c r="AI14" s="340"/>
      <c r="AJ14" s="341"/>
      <c r="AK14" s="339">
        <v>2500000</v>
      </c>
      <c r="AL14" s="340"/>
      <c r="AM14" s="340"/>
      <c r="AN14" s="340"/>
      <c r="AO14" s="275"/>
      <c r="AP14" s="276"/>
      <c r="AQ14" s="276"/>
      <c r="AR14" s="277"/>
      <c r="AS14" s="39"/>
    </row>
    <row r="15" spans="1:45" ht="24.65" customHeight="1" x14ac:dyDescent="0.55000000000000004">
      <c r="A15" s="39"/>
      <c r="B15" s="320"/>
      <c r="C15" s="321"/>
      <c r="D15" s="322"/>
      <c r="E15" s="287"/>
      <c r="F15" s="288"/>
      <c r="G15" s="288"/>
      <c r="H15" s="309"/>
      <c r="I15" s="287"/>
      <c r="J15" s="288"/>
      <c r="K15" s="288"/>
      <c r="L15" s="309"/>
      <c r="M15" s="287"/>
      <c r="N15" s="288"/>
      <c r="O15" s="288"/>
      <c r="P15" s="288"/>
      <c r="Q15" s="287"/>
      <c r="R15" s="288"/>
      <c r="S15" s="288"/>
      <c r="T15" s="289"/>
      <c r="U15" s="39"/>
      <c r="X15" s="18"/>
      <c r="Y15" s="39"/>
      <c r="Z15" s="320"/>
      <c r="AA15" s="321"/>
      <c r="AB15" s="322"/>
      <c r="AC15" s="339"/>
      <c r="AD15" s="340"/>
      <c r="AE15" s="340"/>
      <c r="AF15" s="341"/>
      <c r="AG15" s="339"/>
      <c r="AH15" s="340"/>
      <c r="AI15" s="340"/>
      <c r="AJ15" s="341"/>
      <c r="AK15" s="339"/>
      <c r="AL15" s="340"/>
      <c r="AM15" s="340"/>
      <c r="AN15" s="340"/>
      <c r="AO15" s="275"/>
      <c r="AP15" s="276"/>
      <c r="AQ15" s="276"/>
      <c r="AR15" s="277"/>
      <c r="AS15" s="39"/>
    </row>
    <row r="16" spans="1:45" ht="24.65" customHeight="1" x14ac:dyDescent="0.55000000000000004">
      <c r="A16" s="39"/>
      <c r="B16" s="320"/>
      <c r="C16" s="321"/>
      <c r="D16" s="322"/>
      <c r="E16" s="287"/>
      <c r="F16" s="288"/>
      <c r="G16" s="288"/>
      <c r="H16" s="309"/>
      <c r="I16" s="287"/>
      <c r="J16" s="288"/>
      <c r="K16" s="288"/>
      <c r="L16" s="309"/>
      <c r="M16" s="287"/>
      <c r="N16" s="288"/>
      <c r="O16" s="288"/>
      <c r="P16" s="288"/>
      <c r="Q16" s="287"/>
      <c r="R16" s="288"/>
      <c r="S16" s="288"/>
      <c r="T16" s="289"/>
      <c r="U16" s="39"/>
      <c r="X16" s="18"/>
      <c r="Y16" s="39"/>
      <c r="Z16" s="320"/>
      <c r="AA16" s="321"/>
      <c r="AB16" s="322"/>
      <c r="AC16" s="339"/>
      <c r="AD16" s="340"/>
      <c r="AE16" s="340"/>
      <c r="AF16" s="341"/>
      <c r="AG16" s="339"/>
      <c r="AH16" s="340"/>
      <c r="AI16" s="340"/>
      <c r="AJ16" s="341"/>
      <c r="AK16" s="339"/>
      <c r="AL16" s="340"/>
      <c r="AM16" s="340"/>
      <c r="AN16" s="340"/>
      <c r="AO16" s="275"/>
      <c r="AP16" s="276"/>
      <c r="AQ16" s="276"/>
      <c r="AR16" s="277"/>
      <c r="AS16" s="39"/>
    </row>
    <row r="17" spans="1:45" ht="24.65" customHeight="1" thickBot="1" x14ac:dyDescent="0.6">
      <c r="A17" s="39"/>
      <c r="B17" s="317"/>
      <c r="C17" s="318"/>
      <c r="D17" s="319"/>
      <c r="E17" s="287"/>
      <c r="F17" s="288"/>
      <c r="G17" s="288"/>
      <c r="H17" s="309"/>
      <c r="I17" s="287"/>
      <c r="J17" s="288"/>
      <c r="K17" s="288"/>
      <c r="L17" s="309"/>
      <c r="M17" s="287"/>
      <c r="N17" s="288"/>
      <c r="O17" s="288"/>
      <c r="P17" s="288"/>
      <c r="Q17" s="287"/>
      <c r="R17" s="288"/>
      <c r="S17" s="288"/>
      <c r="T17" s="289"/>
      <c r="U17" s="39"/>
      <c r="Y17" s="39"/>
      <c r="Z17" s="317"/>
      <c r="AA17" s="318"/>
      <c r="AB17" s="319"/>
      <c r="AC17" s="339"/>
      <c r="AD17" s="340"/>
      <c r="AE17" s="340"/>
      <c r="AF17" s="341"/>
      <c r="AG17" s="339"/>
      <c r="AH17" s="340"/>
      <c r="AI17" s="340"/>
      <c r="AJ17" s="341"/>
      <c r="AK17" s="339"/>
      <c r="AL17" s="340"/>
      <c r="AM17" s="340"/>
      <c r="AN17" s="340"/>
      <c r="AO17" s="275"/>
      <c r="AP17" s="276"/>
      <c r="AQ17" s="276"/>
      <c r="AR17" s="277"/>
      <c r="AS17" s="39"/>
    </row>
    <row r="18" spans="1:45" ht="27.65" customHeight="1" thickTop="1" thickBot="1" x14ac:dyDescent="0.6">
      <c r="A18" s="39"/>
      <c r="B18" s="305" t="s">
        <v>31</v>
      </c>
      <c r="C18" s="306"/>
      <c r="D18" s="307"/>
      <c r="E18" s="290"/>
      <c r="F18" s="291"/>
      <c r="G18" s="291"/>
      <c r="H18" s="308"/>
      <c r="I18" s="290"/>
      <c r="J18" s="291"/>
      <c r="K18" s="291"/>
      <c r="L18" s="308"/>
      <c r="M18" s="290"/>
      <c r="N18" s="291"/>
      <c r="O18" s="291"/>
      <c r="P18" s="291"/>
      <c r="Q18" s="290"/>
      <c r="R18" s="291"/>
      <c r="S18" s="291"/>
      <c r="T18" s="292"/>
      <c r="U18" s="39"/>
      <c r="Y18" s="39"/>
      <c r="Z18" s="305" t="s">
        <v>31</v>
      </c>
      <c r="AA18" s="306"/>
      <c r="AB18" s="307"/>
      <c r="AC18" s="350">
        <v>4895000</v>
      </c>
      <c r="AD18" s="351"/>
      <c r="AE18" s="351"/>
      <c r="AF18" s="352"/>
      <c r="AG18" s="350">
        <f>3200000+1500000</f>
        <v>4700000</v>
      </c>
      <c r="AH18" s="351"/>
      <c r="AI18" s="351"/>
      <c r="AJ18" s="352"/>
      <c r="AK18" s="350">
        <f>3400000+2500000</f>
        <v>5900000</v>
      </c>
      <c r="AL18" s="351"/>
      <c r="AM18" s="351"/>
      <c r="AN18" s="351"/>
      <c r="AO18" s="278"/>
      <c r="AP18" s="279"/>
      <c r="AQ18" s="279"/>
      <c r="AR18" s="280"/>
      <c r="AS18" s="39"/>
    </row>
    <row r="19" spans="1:45" ht="27.65" customHeight="1" thickTop="1" thickBot="1" x14ac:dyDescent="0.6">
      <c r="A19" s="39"/>
      <c r="B19" s="305" t="s">
        <v>32</v>
      </c>
      <c r="C19" s="306"/>
      <c r="D19" s="307"/>
      <c r="E19" s="290"/>
      <c r="F19" s="291"/>
      <c r="G19" s="291"/>
      <c r="H19" s="308"/>
      <c r="I19" s="290"/>
      <c r="J19" s="291"/>
      <c r="K19" s="291"/>
      <c r="L19" s="308"/>
      <c r="M19" s="290"/>
      <c r="N19" s="291"/>
      <c r="O19" s="291"/>
      <c r="P19" s="291"/>
      <c r="Q19" s="290"/>
      <c r="R19" s="291"/>
      <c r="S19" s="291"/>
      <c r="T19" s="292"/>
      <c r="U19" s="39"/>
      <c r="Y19" s="39"/>
      <c r="Z19" s="305" t="s">
        <v>32</v>
      </c>
      <c r="AA19" s="306"/>
      <c r="AB19" s="307"/>
      <c r="AC19" s="350">
        <v>105000</v>
      </c>
      <c r="AD19" s="351"/>
      <c r="AE19" s="351"/>
      <c r="AF19" s="352"/>
      <c r="AG19" s="350">
        <v>200000</v>
      </c>
      <c r="AH19" s="351"/>
      <c r="AI19" s="351"/>
      <c r="AJ19" s="352"/>
      <c r="AK19" s="350">
        <v>100000</v>
      </c>
      <c r="AL19" s="351"/>
      <c r="AM19" s="351"/>
      <c r="AN19" s="351"/>
      <c r="AO19" s="278"/>
      <c r="AP19" s="279"/>
      <c r="AQ19" s="279"/>
      <c r="AR19" s="280"/>
      <c r="AS19" s="39"/>
    </row>
    <row r="20" spans="1:45" ht="38.4" customHeight="1" thickTop="1" thickBot="1" x14ac:dyDescent="0.6">
      <c r="A20" s="39"/>
      <c r="B20" s="298" t="s">
        <v>33</v>
      </c>
      <c r="C20" s="299"/>
      <c r="D20" s="300"/>
      <c r="E20" s="301" t="str">
        <f>IF(E19="","",IF(SUM(E13:H17)=SUM(E18:H19),SUM(E18:H19),"総計が一致しません。"))</f>
        <v/>
      </c>
      <c r="F20" s="302"/>
      <c r="G20" s="302"/>
      <c r="H20" s="303"/>
      <c r="I20" s="301" t="str">
        <f>IF(I19="","",IF(SUM(I13:L17)=SUM(I18:L19),SUM(I18:L19),"総計が一致しません。"))</f>
        <v/>
      </c>
      <c r="J20" s="302"/>
      <c r="K20" s="302"/>
      <c r="L20" s="303"/>
      <c r="M20" s="281" t="str">
        <f>IF(M19="","",IF(SUM(M13:P17)=SUM(M18:P19),SUM(M18:P19),"総計が一致しません。"))</f>
        <v/>
      </c>
      <c r="N20" s="282"/>
      <c r="O20" s="282"/>
      <c r="P20" s="282"/>
      <c r="Q20" s="281" t="str">
        <f>IF(Q19="","",IF(SUM(Q13:T17)=SUM(Q18:T19),SUM(Q18:T19),"総計が一致しません。"))</f>
        <v/>
      </c>
      <c r="R20" s="282"/>
      <c r="S20" s="282"/>
      <c r="T20" s="283"/>
      <c r="U20" s="39"/>
      <c r="Y20" s="39"/>
      <c r="Z20" s="298" t="s">
        <v>33</v>
      </c>
      <c r="AA20" s="299"/>
      <c r="AB20" s="300"/>
      <c r="AC20" s="345">
        <f>IF(AC19="","",IF(SUM(AC13:AF17)=SUM(AC18:AF19),SUM(AC18:AF19),"総計が一致しません。"))</f>
        <v>5000000</v>
      </c>
      <c r="AD20" s="346"/>
      <c r="AE20" s="346"/>
      <c r="AF20" s="347"/>
      <c r="AG20" s="345">
        <f>IF(AG19="","",IF(SUM(AG13:AJ17)=SUM(AG18:AJ19),SUM(AG18:AJ19),"総計が一致しません。"))</f>
        <v>4900000</v>
      </c>
      <c r="AH20" s="346"/>
      <c r="AI20" s="346"/>
      <c r="AJ20" s="347"/>
      <c r="AK20" s="348">
        <f>IF(AK19="","",IF(SUM(AK13:AN17)=SUM(AK18:AN19),SUM(AK18:AN19),"総計が一致しません。"))</f>
        <v>6000000</v>
      </c>
      <c r="AL20" s="349"/>
      <c r="AM20" s="349"/>
      <c r="AN20" s="349"/>
      <c r="AO20" s="281" t="str">
        <f>IF(AO19="","",IF(SUM(AO13:AR17)=SUM(AO18:AR19),SUM(AO18:AR19),"総計が一致しません。"))</f>
        <v/>
      </c>
      <c r="AP20" s="282"/>
      <c r="AQ20" s="282"/>
      <c r="AR20" s="283"/>
      <c r="AS20" s="39"/>
    </row>
    <row r="21" spans="1:45" ht="27.5" thickTop="1" thickBot="1" x14ac:dyDescent="0.6">
      <c r="A21" s="39"/>
      <c r="B21" s="298" t="s">
        <v>34</v>
      </c>
      <c r="C21" s="299"/>
      <c r="D21" s="300"/>
      <c r="E21" s="264" t="str">
        <f>IF(E18="","",IF(E18=MIN($E$18:$T$18),"〇",""))</f>
        <v/>
      </c>
      <c r="F21" s="265"/>
      <c r="G21" s="265"/>
      <c r="H21" s="265"/>
      <c r="I21" s="264" t="str">
        <f>IF(I18="","",IF(I18=MIN($E$18:$T$18),"〇",""))</f>
        <v/>
      </c>
      <c r="J21" s="265"/>
      <c r="K21" s="265"/>
      <c r="L21" s="265"/>
      <c r="M21" s="264" t="str">
        <f>IF(M18="","",IF(M18=MIN($E$18:$T$18),"〇",""))</f>
        <v/>
      </c>
      <c r="N21" s="265"/>
      <c r="O21" s="265"/>
      <c r="P21" s="304"/>
      <c r="Q21" s="264" t="str">
        <f>IF(Q18="","",IF(Q18=MIN($E$18:$T$18),"〇",""))</f>
        <v/>
      </c>
      <c r="R21" s="265"/>
      <c r="S21" s="265"/>
      <c r="T21" s="266"/>
      <c r="U21" s="39"/>
      <c r="Y21" s="39"/>
      <c r="Z21" s="298" t="s">
        <v>34</v>
      </c>
      <c r="AA21" s="299"/>
      <c r="AB21" s="300"/>
      <c r="AC21" s="264" t="str">
        <f>IF(AC18="","",IF(AC18=MIN($AC$18:$AR$18),"〇",""))</f>
        <v/>
      </c>
      <c r="AD21" s="265"/>
      <c r="AE21" s="265"/>
      <c r="AF21" s="265"/>
      <c r="AG21" s="264" t="str">
        <f>IF(AG18="","",IF(AG18=MIN($AC$18:$AR$18),"〇",""))</f>
        <v>〇</v>
      </c>
      <c r="AH21" s="265"/>
      <c r="AI21" s="265"/>
      <c r="AJ21" s="265"/>
      <c r="AK21" s="264" t="str">
        <f>IF(AK18="","",IF(AK18=MIN($AC$18:$AR$18),"〇",""))</f>
        <v/>
      </c>
      <c r="AL21" s="265"/>
      <c r="AM21" s="265"/>
      <c r="AN21" s="304"/>
      <c r="AO21" s="264" t="str">
        <f>IF(AO18="","",IF(AO18=MIN($E$18:$T$18),"〇",""))</f>
        <v/>
      </c>
      <c r="AP21" s="265"/>
      <c r="AQ21" s="265"/>
      <c r="AR21" s="266"/>
      <c r="AS21" s="39"/>
    </row>
    <row r="22" spans="1:45" s="22" customFormat="1" ht="19.399999999999999" customHeight="1" thickTop="1" x14ac:dyDescent="0.55000000000000004">
      <c r="A22" s="36"/>
      <c r="B22" s="42" t="s">
        <v>146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6"/>
      <c r="W22" s="23"/>
      <c r="Y22" s="36"/>
      <c r="Z22" s="42" t="s">
        <v>146</v>
      </c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6"/>
    </row>
    <row r="23" spans="1:45" x14ac:dyDescent="0.5500000000000000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AO23" s="39"/>
      <c r="AP23" s="39"/>
      <c r="AQ23" s="39"/>
      <c r="AR23" s="39"/>
    </row>
  </sheetData>
  <sheetProtection algorithmName="SHA-512" hashValue="b+GtHdb/iPBtwwLpYjOdVBw6rGkPsavcCVGZqTsQRwXCrQxEcijzyTlJyGSdUGKAdF5lbUm8Ej5qMumaqOdS5Q==" saltValue="h5WtnjZAu4jgV2idoA3cBg==" spinCount="100000" sheet="1" objects="1" scenarios="1"/>
  <mergeCells count="114">
    <mergeCell ref="Z20:AB20"/>
    <mergeCell ref="AC20:AF20"/>
    <mergeCell ref="AG20:AJ20"/>
    <mergeCell ref="AK20:AN20"/>
    <mergeCell ref="Z21:AB21"/>
    <mergeCell ref="AC21:AF21"/>
    <mergeCell ref="AG21:AJ21"/>
    <mergeCell ref="AK21:AN21"/>
    <mergeCell ref="AC17:AF17"/>
    <mergeCell ref="AG17:AJ17"/>
    <mergeCell ref="AK17:AN17"/>
    <mergeCell ref="Z18:AB18"/>
    <mergeCell ref="AC18:AF18"/>
    <mergeCell ref="AG18:AJ18"/>
    <mergeCell ref="AK18:AN18"/>
    <mergeCell ref="Z19:AB19"/>
    <mergeCell ref="AC19:AF19"/>
    <mergeCell ref="AG19:AJ19"/>
    <mergeCell ref="AK19:AN19"/>
    <mergeCell ref="Z17:AB17"/>
    <mergeCell ref="Z14:AB14"/>
    <mergeCell ref="Z15:AB15"/>
    <mergeCell ref="Z16:AB16"/>
    <mergeCell ref="AG11:AJ11"/>
    <mergeCell ref="AK11:AN11"/>
    <mergeCell ref="Z12:AB12"/>
    <mergeCell ref="AC12:AF12"/>
    <mergeCell ref="AG12:AJ12"/>
    <mergeCell ref="AK12:AN12"/>
    <mergeCell ref="AC13:AF13"/>
    <mergeCell ref="AG13:AJ13"/>
    <mergeCell ref="AK13:AN13"/>
    <mergeCell ref="Z13:AB13"/>
    <mergeCell ref="AC14:AF14"/>
    <mergeCell ref="AG14:AJ14"/>
    <mergeCell ref="AK14:AN14"/>
    <mergeCell ref="AC15:AF15"/>
    <mergeCell ref="AG15:AJ15"/>
    <mergeCell ref="AK15:AN15"/>
    <mergeCell ref="AC16:AF16"/>
    <mergeCell ref="AG16:AJ16"/>
    <mergeCell ref="AK16:AN16"/>
    <mergeCell ref="B10:D10"/>
    <mergeCell ref="B11:D11"/>
    <mergeCell ref="E11:H11"/>
    <mergeCell ref="I11:L11"/>
    <mergeCell ref="M11:P11"/>
    <mergeCell ref="B13:D13"/>
    <mergeCell ref="Z10:AB10"/>
    <mergeCell ref="Z11:AB11"/>
    <mergeCell ref="AC11:AF11"/>
    <mergeCell ref="I17:L17"/>
    <mergeCell ref="M17:P17"/>
    <mergeCell ref="E14:H14"/>
    <mergeCell ref="I14:L14"/>
    <mergeCell ref="M14:P14"/>
    <mergeCell ref="E15:H15"/>
    <mergeCell ref="I15:L15"/>
    <mergeCell ref="M15:P15"/>
    <mergeCell ref="B12:D12"/>
    <mergeCell ref="E12:H12"/>
    <mergeCell ref="I12:L12"/>
    <mergeCell ref="M12:P12"/>
    <mergeCell ref="E13:H13"/>
    <mergeCell ref="I13:L13"/>
    <mergeCell ref="M13:P13"/>
    <mergeCell ref="B17:D17"/>
    <mergeCell ref="B16:D16"/>
    <mergeCell ref="B15:D15"/>
    <mergeCell ref="B14:D14"/>
    <mergeCell ref="E16:H16"/>
    <mergeCell ref="I16:L16"/>
    <mergeCell ref="M16:P16"/>
    <mergeCell ref="E17:H17"/>
    <mergeCell ref="B20:D20"/>
    <mergeCell ref="E20:H20"/>
    <mergeCell ref="I20:L20"/>
    <mergeCell ref="M20:P20"/>
    <mergeCell ref="B21:D21"/>
    <mergeCell ref="E21:H21"/>
    <mergeCell ref="I21:L21"/>
    <mergeCell ref="M21:P21"/>
    <mergeCell ref="B18:D18"/>
    <mergeCell ref="E18:H18"/>
    <mergeCell ref="I18:L18"/>
    <mergeCell ref="M18:P18"/>
    <mergeCell ref="B19:D19"/>
    <mergeCell ref="E19:H19"/>
    <mergeCell ref="I19:L19"/>
    <mergeCell ref="M19:P19"/>
    <mergeCell ref="Q21:T21"/>
    <mergeCell ref="E10:T10"/>
    <mergeCell ref="AO11:AR11"/>
    <mergeCell ref="AO12:AR12"/>
    <mergeCell ref="AO13:AR13"/>
    <mergeCell ref="AO14:AR14"/>
    <mergeCell ref="AO15:AR15"/>
    <mergeCell ref="AO16:AR16"/>
    <mergeCell ref="AO17:AR17"/>
    <mergeCell ref="AO18:AR18"/>
    <mergeCell ref="AO19:AR19"/>
    <mergeCell ref="AO20:AR20"/>
    <mergeCell ref="AO21:AR21"/>
    <mergeCell ref="AC10:AR10"/>
    <mergeCell ref="Q16:T16"/>
    <mergeCell ref="Q17:T17"/>
    <mergeCell ref="Q18:T18"/>
    <mergeCell ref="Q19:T19"/>
    <mergeCell ref="Q20:T20"/>
    <mergeCell ref="Q11:T11"/>
    <mergeCell ref="Q12:T12"/>
    <mergeCell ref="Q13:T13"/>
    <mergeCell ref="Q14:T14"/>
    <mergeCell ref="Q15:T15"/>
  </mergeCells>
  <phoneticPr fontId="2"/>
  <conditionalFormatting sqref="B13:B17">
    <cfRule type="expression" dxfId="5" priority="11">
      <formula>$B$13&lt;&gt;""</formula>
    </cfRule>
  </conditionalFormatting>
  <conditionalFormatting sqref="E11:T20">
    <cfRule type="expression" dxfId="4" priority="6">
      <formula>$E$11&lt;&gt;""</formula>
    </cfRule>
  </conditionalFormatting>
  <conditionalFormatting sqref="E21:T21">
    <cfRule type="expression" dxfId="3" priority="5">
      <formula>OR($E$21&lt;&gt;"",$I$21&lt;&gt;"",$M$21&lt;&gt;"")</formula>
    </cfRule>
  </conditionalFormatting>
  <conditionalFormatting sqref="Z13:Z17">
    <cfRule type="expression" dxfId="2" priority="2">
      <formula>$B$13&lt;&gt;""</formula>
    </cfRule>
  </conditionalFormatting>
  <conditionalFormatting sqref="AC11:AN20">
    <cfRule type="expression" dxfId="1" priority="9">
      <formula>$E$11&lt;&gt;""</formula>
    </cfRule>
  </conditionalFormatting>
  <conditionalFormatting sqref="AC21:AR21">
    <cfRule type="expression" dxfId="0" priority="1">
      <formula>OR($E$21&lt;&gt;"",$I$21&lt;&gt;"",$M$21&lt;&gt;"")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選択肢</vt:lpstr>
      <vt:lpstr>印刷設定</vt:lpstr>
      <vt:lpstr>共通様式</vt:lpstr>
      <vt:lpstr>共通様式の２設計支援</vt:lpstr>
      <vt:lpstr>共通様式の３設備導入支援</vt:lpstr>
      <vt:lpstr>共通様式の４</vt:lpstr>
      <vt:lpstr>共通様式!Print_Area</vt:lpstr>
      <vt:lpstr>共通様式の２設計支援!Print_Area</vt:lpstr>
      <vt:lpstr>共通様式の３設備導入支援!Print_Area</vt:lpstr>
      <vt:lpstr>共通様式の４!Print_Area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匠</dc:creator>
  <cp:lastModifiedBy>PC23348JL002</cp:lastModifiedBy>
  <cp:lastPrinted>2024-04-11T10:12:37Z</cp:lastPrinted>
  <dcterms:created xsi:type="dcterms:W3CDTF">2022-09-02T07:44:03Z</dcterms:created>
  <dcterms:modified xsi:type="dcterms:W3CDTF">2025-03-21T07:19:07Z</dcterms:modified>
</cp:coreProperties>
</file>